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2/88_Odry_zateplení/ZD/04_soupisy_stavebnich_praci_dodavek_a_služeb/"/>
    </mc:Choice>
  </mc:AlternateContent>
  <xr:revisionPtr revIDLastSave="0" documentId="8_{BE9EE1A5-F21E-4CCA-B05F-3BE9463376B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1 - Zateplení BD" sheetId="2" r:id="rId2"/>
    <sheet name="Pokyny pro vyplnění" sheetId="3" r:id="rId3"/>
  </sheets>
  <definedNames>
    <definedName name="_xlnm._FilterDatabase" localSheetId="1" hidden="1">'1 - Zateplení BD'!$C$106:$K$1495</definedName>
    <definedName name="_xlnm.Print_Titles" localSheetId="1">'1 - Zateplení BD'!$106:$106</definedName>
    <definedName name="_xlnm.Print_Titles" localSheetId="0">'Rekapitulace stavby'!$52:$52</definedName>
    <definedName name="_xlnm.Print_Area" localSheetId="1">'1 - Zateplení BD'!$C$4:$J$39,'1 - Zateplení BD'!$C$45:$J$88,'1 - Zateplení BD'!$C$94:$K$1495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494" i="2"/>
  <c r="BH1494" i="2"/>
  <c r="BG1494" i="2"/>
  <c r="BE1494" i="2"/>
  <c r="T1494" i="2"/>
  <c r="R1494" i="2"/>
  <c r="P1494" i="2"/>
  <c r="BI1492" i="2"/>
  <c r="BH1492" i="2"/>
  <c r="BG1492" i="2"/>
  <c r="BE1492" i="2"/>
  <c r="T1492" i="2"/>
  <c r="R1492" i="2"/>
  <c r="P1492" i="2"/>
  <c r="BI1490" i="2"/>
  <c r="BH1490" i="2"/>
  <c r="BG1490" i="2"/>
  <c r="BE1490" i="2"/>
  <c r="T1490" i="2"/>
  <c r="R1490" i="2"/>
  <c r="P1490" i="2"/>
  <c r="BI1488" i="2"/>
  <c r="BH1488" i="2"/>
  <c r="BG1488" i="2"/>
  <c r="BE1488" i="2"/>
  <c r="T1488" i="2"/>
  <c r="R1488" i="2"/>
  <c r="P1488" i="2"/>
  <c r="BI1486" i="2"/>
  <c r="BH1486" i="2"/>
  <c r="BG1486" i="2"/>
  <c r="BE1486" i="2"/>
  <c r="T1486" i="2"/>
  <c r="R1486" i="2"/>
  <c r="P1486" i="2"/>
  <c r="BI1482" i="2"/>
  <c r="BH1482" i="2"/>
  <c r="BG1482" i="2"/>
  <c r="BE1482" i="2"/>
  <c r="T1482" i="2"/>
  <c r="R1482" i="2"/>
  <c r="P1482" i="2"/>
  <c r="BI1477" i="2"/>
  <c r="BH1477" i="2"/>
  <c r="BG1477" i="2"/>
  <c r="BE1477" i="2"/>
  <c r="T1477" i="2"/>
  <c r="R1477" i="2"/>
  <c r="P1477" i="2"/>
  <c r="BI1473" i="2"/>
  <c r="BH1473" i="2"/>
  <c r="BG1473" i="2"/>
  <c r="BE1473" i="2"/>
  <c r="T1473" i="2"/>
  <c r="R1473" i="2"/>
  <c r="P1473" i="2"/>
  <c r="BI1470" i="2"/>
  <c r="BH1470" i="2"/>
  <c r="BG1470" i="2"/>
  <c r="BE1470" i="2"/>
  <c r="T1470" i="2"/>
  <c r="R1470" i="2"/>
  <c r="P1470" i="2"/>
  <c r="BI1467" i="2"/>
  <c r="BH1467" i="2"/>
  <c r="BG1467" i="2"/>
  <c r="BE1467" i="2"/>
  <c r="T1467" i="2"/>
  <c r="R1467" i="2"/>
  <c r="P1467" i="2"/>
  <c r="BI1464" i="2"/>
  <c r="BH1464" i="2"/>
  <c r="BG1464" i="2"/>
  <c r="BE1464" i="2"/>
  <c r="T1464" i="2"/>
  <c r="R1464" i="2"/>
  <c r="P1464" i="2"/>
  <c r="BI1456" i="2"/>
  <c r="BH1456" i="2"/>
  <c r="BG1456" i="2"/>
  <c r="BE1456" i="2"/>
  <c r="T1456" i="2"/>
  <c r="R1456" i="2"/>
  <c r="P1456" i="2"/>
  <c r="BI1452" i="2"/>
  <c r="BH1452" i="2"/>
  <c r="BG1452" i="2"/>
  <c r="BE1452" i="2"/>
  <c r="T1452" i="2"/>
  <c r="R1452" i="2"/>
  <c r="P1452" i="2"/>
  <c r="BI1448" i="2"/>
  <c r="BH1448" i="2"/>
  <c r="BG1448" i="2"/>
  <c r="BE1448" i="2"/>
  <c r="T1448" i="2"/>
  <c r="R1448" i="2"/>
  <c r="P1448" i="2"/>
  <c r="BI1444" i="2"/>
  <c r="BH1444" i="2"/>
  <c r="BG1444" i="2"/>
  <c r="BE1444" i="2"/>
  <c r="T1444" i="2"/>
  <c r="R1444" i="2"/>
  <c r="P1444" i="2"/>
  <c r="BI1439" i="2"/>
  <c r="BH1439" i="2"/>
  <c r="BG1439" i="2"/>
  <c r="BE1439" i="2"/>
  <c r="T1439" i="2"/>
  <c r="R1439" i="2"/>
  <c r="P1439" i="2"/>
  <c r="BI1436" i="2"/>
  <c r="BH1436" i="2"/>
  <c r="BG1436" i="2"/>
  <c r="BE1436" i="2"/>
  <c r="T1436" i="2"/>
  <c r="R1436" i="2"/>
  <c r="P1436" i="2"/>
  <c r="BI1431" i="2"/>
  <c r="BH1431" i="2"/>
  <c r="BG1431" i="2"/>
  <c r="BE1431" i="2"/>
  <c r="T1431" i="2"/>
  <c r="R1431" i="2"/>
  <c r="P1431" i="2"/>
  <c r="BI1427" i="2"/>
  <c r="BH1427" i="2"/>
  <c r="BG1427" i="2"/>
  <c r="BE1427" i="2"/>
  <c r="T1427" i="2"/>
  <c r="R1427" i="2"/>
  <c r="P1427" i="2"/>
  <c r="BI1424" i="2"/>
  <c r="BH1424" i="2"/>
  <c r="BG1424" i="2"/>
  <c r="BE1424" i="2"/>
  <c r="T1424" i="2"/>
  <c r="R1424" i="2"/>
  <c r="P1424" i="2"/>
  <c r="BI1419" i="2"/>
  <c r="BH1419" i="2"/>
  <c r="BG1419" i="2"/>
  <c r="BE1419" i="2"/>
  <c r="T1419" i="2"/>
  <c r="R1419" i="2"/>
  <c r="P1419" i="2"/>
  <c r="BI1414" i="2"/>
  <c r="BH1414" i="2"/>
  <c r="BG1414" i="2"/>
  <c r="BE1414" i="2"/>
  <c r="T1414" i="2"/>
  <c r="R1414" i="2"/>
  <c r="P1414" i="2"/>
  <c r="BI1410" i="2"/>
  <c r="BH1410" i="2"/>
  <c r="BG1410" i="2"/>
  <c r="BE1410" i="2"/>
  <c r="T1410" i="2"/>
  <c r="R1410" i="2"/>
  <c r="P1410" i="2"/>
  <c r="BI1405" i="2"/>
  <c r="BH1405" i="2"/>
  <c r="BG1405" i="2"/>
  <c r="BE1405" i="2"/>
  <c r="T1405" i="2"/>
  <c r="R1405" i="2"/>
  <c r="P1405" i="2"/>
  <c r="BI1400" i="2"/>
  <c r="BH1400" i="2"/>
  <c r="BG1400" i="2"/>
  <c r="BE1400" i="2"/>
  <c r="T1400" i="2"/>
  <c r="R1400" i="2"/>
  <c r="P1400" i="2"/>
  <c r="BI1395" i="2"/>
  <c r="BH1395" i="2"/>
  <c r="BG1395" i="2"/>
  <c r="BE1395" i="2"/>
  <c r="T1395" i="2"/>
  <c r="R1395" i="2"/>
  <c r="P1395" i="2"/>
  <c r="BI1391" i="2"/>
  <c r="BH1391" i="2"/>
  <c r="BG1391" i="2"/>
  <c r="BE1391" i="2"/>
  <c r="T1391" i="2"/>
  <c r="R1391" i="2"/>
  <c r="P1391" i="2"/>
  <c r="BI1381" i="2"/>
  <c r="BH1381" i="2"/>
  <c r="BG1381" i="2"/>
  <c r="BE1381" i="2"/>
  <c r="T1381" i="2"/>
  <c r="R1381" i="2"/>
  <c r="P1381" i="2"/>
  <c r="BI1378" i="2"/>
  <c r="BH1378" i="2"/>
  <c r="BG1378" i="2"/>
  <c r="BE1378" i="2"/>
  <c r="T1378" i="2"/>
  <c r="R1378" i="2"/>
  <c r="P1378" i="2"/>
  <c r="BI1376" i="2"/>
  <c r="BH1376" i="2"/>
  <c r="BG1376" i="2"/>
  <c r="BE1376" i="2"/>
  <c r="T1376" i="2"/>
  <c r="R1376" i="2"/>
  <c r="P1376" i="2"/>
  <c r="BI1373" i="2"/>
  <c r="BH1373" i="2"/>
  <c r="BG1373" i="2"/>
  <c r="BE1373" i="2"/>
  <c r="T1373" i="2"/>
  <c r="R1373" i="2"/>
  <c r="P1373" i="2"/>
  <c r="BI1368" i="2"/>
  <c r="BH1368" i="2"/>
  <c r="BG1368" i="2"/>
  <c r="BE1368" i="2"/>
  <c r="T1368" i="2"/>
  <c r="R1368" i="2"/>
  <c r="P1368" i="2"/>
  <c r="BI1366" i="2"/>
  <c r="BH1366" i="2"/>
  <c r="BG1366" i="2"/>
  <c r="BE1366" i="2"/>
  <c r="T1366" i="2"/>
  <c r="R1366" i="2"/>
  <c r="P1366" i="2"/>
  <c r="BI1364" i="2"/>
  <c r="BH1364" i="2"/>
  <c r="BG1364" i="2"/>
  <c r="BE1364" i="2"/>
  <c r="T1364" i="2"/>
  <c r="R1364" i="2"/>
  <c r="P1364" i="2"/>
  <c r="BI1359" i="2"/>
  <c r="BH1359" i="2"/>
  <c r="BG1359" i="2"/>
  <c r="BE1359" i="2"/>
  <c r="T1359" i="2"/>
  <c r="R1359" i="2"/>
  <c r="P1359" i="2"/>
  <c r="BI1354" i="2"/>
  <c r="BH1354" i="2"/>
  <c r="BG1354" i="2"/>
  <c r="BE1354" i="2"/>
  <c r="T1354" i="2"/>
  <c r="R1354" i="2"/>
  <c r="P1354" i="2"/>
  <c r="BI1350" i="2"/>
  <c r="BH1350" i="2"/>
  <c r="BG1350" i="2"/>
  <c r="BE1350" i="2"/>
  <c r="T1350" i="2"/>
  <c r="R1350" i="2"/>
  <c r="P1350" i="2"/>
  <c r="BI1346" i="2"/>
  <c r="BH1346" i="2"/>
  <c r="BG1346" i="2"/>
  <c r="BE1346" i="2"/>
  <c r="T1346" i="2"/>
  <c r="R1346" i="2"/>
  <c r="P1346" i="2"/>
  <c r="BI1341" i="2"/>
  <c r="BH1341" i="2"/>
  <c r="BG1341" i="2"/>
  <c r="BE1341" i="2"/>
  <c r="T1341" i="2"/>
  <c r="R1341" i="2"/>
  <c r="P1341" i="2"/>
  <c r="BI1329" i="2"/>
  <c r="BH1329" i="2"/>
  <c r="BG1329" i="2"/>
  <c r="BE1329" i="2"/>
  <c r="T1329" i="2"/>
  <c r="R1329" i="2"/>
  <c r="P1329" i="2"/>
  <c r="BI1316" i="2"/>
  <c r="BH1316" i="2"/>
  <c r="BG1316" i="2"/>
  <c r="BE1316" i="2"/>
  <c r="T1316" i="2"/>
  <c r="R1316" i="2"/>
  <c r="P1316" i="2"/>
  <c r="BI1314" i="2"/>
  <c r="BH1314" i="2"/>
  <c r="BG1314" i="2"/>
  <c r="BE1314" i="2"/>
  <c r="T1314" i="2"/>
  <c r="R1314" i="2"/>
  <c r="P1314" i="2"/>
  <c r="BI1311" i="2"/>
  <c r="BH1311" i="2"/>
  <c r="BG1311" i="2"/>
  <c r="BE1311" i="2"/>
  <c r="T1311" i="2"/>
  <c r="R1311" i="2"/>
  <c r="P1311" i="2"/>
  <c r="BI1309" i="2"/>
  <c r="BH1309" i="2"/>
  <c r="BG1309" i="2"/>
  <c r="BE1309" i="2"/>
  <c r="T1309" i="2"/>
  <c r="R1309" i="2"/>
  <c r="P1309" i="2"/>
  <c r="BI1306" i="2"/>
  <c r="BH1306" i="2"/>
  <c r="BG1306" i="2"/>
  <c r="BE1306" i="2"/>
  <c r="T1306" i="2"/>
  <c r="R1306" i="2"/>
  <c r="P1306" i="2"/>
  <c r="BI1302" i="2"/>
  <c r="BH1302" i="2"/>
  <c r="BG1302" i="2"/>
  <c r="BE1302" i="2"/>
  <c r="T1302" i="2"/>
  <c r="R1302" i="2"/>
  <c r="P1302" i="2"/>
  <c r="BI1297" i="2"/>
  <c r="BH1297" i="2"/>
  <c r="BG1297" i="2"/>
  <c r="BE1297" i="2"/>
  <c r="T1297" i="2"/>
  <c r="R1297" i="2"/>
  <c r="P1297" i="2"/>
  <c r="BI1288" i="2"/>
  <c r="BH1288" i="2"/>
  <c r="BG1288" i="2"/>
  <c r="BE1288" i="2"/>
  <c r="T1288" i="2"/>
  <c r="R1288" i="2"/>
  <c r="P1288" i="2"/>
  <c r="BI1278" i="2"/>
  <c r="BH1278" i="2"/>
  <c r="BG1278" i="2"/>
  <c r="BE1278" i="2"/>
  <c r="T1278" i="2"/>
  <c r="R1278" i="2"/>
  <c r="P1278" i="2"/>
  <c r="BI1267" i="2"/>
  <c r="BH1267" i="2"/>
  <c r="BG1267" i="2"/>
  <c r="BE1267" i="2"/>
  <c r="T1267" i="2"/>
  <c r="R1267" i="2"/>
  <c r="P1267" i="2"/>
  <c r="BI1255" i="2"/>
  <c r="BH1255" i="2"/>
  <c r="BG1255" i="2"/>
  <c r="BE1255" i="2"/>
  <c r="T1255" i="2"/>
  <c r="R1255" i="2"/>
  <c r="P1255" i="2"/>
  <c r="BI1250" i="2"/>
  <c r="BH1250" i="2"/>
  <c r="BG1250" i="2"/>
  <c r="BE1250" i="2"/>
  <c r="T1250" i="2"/>
  <c r="R1250" i="2"/>
  <c r="P1250" i="2"/>
  <c r="BI1244" i="2"/>
  <c r="BH1244" i="2"/>
  <c r="BG1244" i="2"/>
  <c r="BE1244" i="2"/>
  <c r="T1244" i="2"/>
  <c r="T1243" i="2" s="1"/>
  <c r="R1244" i="2"/>
  <c r="R1243" i="2"/>
  <c r="P1244" i="2"/>
  <c r="P1243" i="2"/>
  <c r="BI1240" i="2"/>
  <c r="BH1240" i="2"/>
  <c r="BG1240" i="2"/>
  <c r="BE1240" i="2"/>
  <c r="T1240" i="2"/>
  <c r="R1240" i="2"/>
  <c r="P1240" i="2"/>
  <c r="BI1232" i="2"/>
  <c r="BH1232" i="2"/>
  <c r="BG1232" i="2"/>
  <c r="BE1232" i="2"/>
  <c r="T1232" i="2"/>
  <c r="R1232" i="2"/>
  <c r="P1232" i="2"/>
  <c r="BI1229" i="2"/>
  <c r="BH1229" i="2"/>
  <c r="BG1229" i="2"/>
  <c r="BE1229" i="2"/>
  <c r="T1229" i="2"/>
  <c r="R1229" i="2"/>
  <c r="P1229" i="2"/>
  <c r="BI1224" i="2"/>
  <c r="BH1224" i="2"/>
  <c r="BG1224" i="2"/>
  <c r="BE1224" i="2"/>
  <c r="T1224" i="2"/>
  <c r="R1224" i="2"/>
  <c r="P1224" i="2"/>
  <c r="BI1220" i="2"/>
  <c r="BH1220" i="2"/>
  <c r="BG1220" i="2"/>
  <c r="BE1220" i="2"/>
  <c r="T1220" i="2"/>
  <c r="R1220" i="2"/>
  <c r="P1220" i="2"/>
  <c r="BI1208" i="2"/>
  <c r="BH1208" i="2"/>
  <c r="BG1208" i="2"/>
  <c r="BE1208" i="2"/>
  <c r="T1208" i="2"/>
  <c r="R1208" i="2"/>
  <c r="P1208" i="2"/>
  <c r="BI1200" i="2"/>
  <c r="BH1200" i="2"/>
  <c r="BG1200" i="2"/>
  <c r="BE1200" i="2"/>
  <c r="T1200" i="2"/>
  <c r="R1200" i="2"/>
  <c r="P1200" i="2"/>
  <c r="BI1192" i="2"/>
  <c r="BH1192" i="2"/>
  <c r="BG1192" i="2"/>
  <c r="BE1192" i="2"/>
  <c r="T1192" i="2"/>
  <c r="R1192" i="2"/>
  <c r="P1192" i="2"/>
  <c r="BI1187" i="2"/>
  <c r="BH1187" i="2"/>
  <c r="BG1187" i="2"/>
  <c r="BE1187" i="2"/>
  <c r="T1187" i="2"/>
  <c r="R1187" i="2"/>
  <c r="P1187" i="2"/>
  <c r="BI1183" i="2"/>
  <c r="BH1183" i="2"/>
  <c r="BG1183" i="2"/>
  <c r="BE1183" i="2"/>
  <c r="T1183" i="2"/>
  <c r="R1183" i="2"/>
  <c r="P1183" i="2"/>
  <c r="BI1171" i="2"/>
  <c r="BH1171" i="2"/>
  <c r="BG1171" i="2"/>
  <c r="BE1171" i="2"/>
  <c r="T1171" i="2"/>
  <c r="R1171" i="2"/>
  <c r="P1171" i="2"/>
  <c r="BI1163" i="2"/>
  <c r="BH1163" i="2"/>
  <c r="BG1163" i="2"/>
  <c r="BE1163" i="2"/>
  <c r="T1163" i="2"/>
  <c r="R1163" i="2"/>
  <c r="P1163" i="2"/>
  <c r="BI1159" i="2"/>
  <c r="BH1159" i="2"/>
  <c r="BG1159" i="2"/>
  <c r="BE1159" i="2"/>
  <c r="T1159" i="2"/>
  <c r="R1159" i="2"/>
  <c r="P1159" i="2"/>
  <c r="BI1154" i="2"/>
  <c r="BH1154" i="2"/>
  <c r="BG1154" i="2"/>
  <c r="BE1154" i="2"/>
  <c r="T1154" i="2"/>
  <c r="R1154" i="2"/>
  <c r="P1154" i="2"/>
  <c r="BI1150" i="2"/>
  <c r="BH1150" i="2"/>
  <c r="BG1150" i="2"/>
  <c r="BE1150" i="2"/>
  <c r="T1150" i="2"/>
  <c r="R1150" i="2"/>
  <c r="P1150" i="2"/>
  <c r="BI1147" i="2"/>
  <c r="BH1147" i="2"/>
  <c r="BG1147" i="2"/>
  <c r="BE1147" i="2"/>
  <c r="T1147" i="2"/>
  <c r="R1147" i="2"/>
  <c r="P1147" i="2"/>
  <c r="BI1142" i="2"/>
  <c r="BH1142" i="2"/>
  <c r="BG1142" i="2"/>
  <c r="BE1142" i="2"/>
  <c r="T1142" i="2"/>
  <c r="R1142" i="2"/>
  <c r="P1142" i="2"/>
  <c r="BI1140" i="2"/>
  <c r="BH1140" i="2"/>
  <c r="BG1140" i="2"/>
  <c r="BE1140" i="2"/>
  <c r="T1140" i="2"/>
  <c r="R1140" i="2"/>
  <c r="P1140" i="2"/>
  <c r="BI1137" i="2"/>
  <c r="BH1137" i="2"/>
  <c r="BG1137" i="2"/>
  <c r="BE1137" i="2"/>
  <c r="T1137" i="2"/>
  <c r="R1137" i="2"/>
  <c r="P1137" i="2"/>
  <c r="BI1133" i="2"/>
  <c r="BH1133" i="2"/>
  <c r="BG1133" i="2"/>
  <c r="BE1133" i="2"/>
  <c r="T1133" i="2"/>
  <c r="R1133" i="2"/>
  <c r="P1133" i="2"/>
  <c r="BI1130" i="2"/>
  <c r="BH1130" i="2"/>
  <c r="BG1130" i="2"/>
  <c r="BE1130" i="2"/>
  <c r="T1130" i="2"/>
  <c r="R1130" i="2"/>
  <c r="P1130" i="2"/>
  <c r="BI1127" i="2"/>
  <c r="BH1127" i="2"/>
  <c r="BG1127" i="2"/>
  <c r="BE1127" i="2"/>
  <c r="T1127" i="2"/>
  <c r="R1127" i="2"/>
  <c r="P1127" i="2"/>
  <c r="BI1125" i="2"/>
  <c r="BH1125" i="2"/>
  <c r="BG1125" i="2"/>
  <c r="BE1125" i="2"/>
  <c r="T1125" i="2"/>
  <c r="R1125" i="2"/>
  <c r="P1125" i="2"/>
  <c r="BI1123" i="2"/>
  <c r="BH1123" i="2"/>
  <c r="BG1123" i="2"/>
  <c r="BE1123" i="2"/>
  <c r="T1123" i="2"/>
  <c r="R1123" i="2"/>
  <c r="P1123" i="2"/>
  <c r="BI1121" i="2"/>
  <c r="BH1121" i="2"/>
  <c r="BG1121" i="2"/>
  <c r="BE1121" i="2"/>
  <c r="T1121" i="2"/>
  <c r="R1121" i="2"/>
  <c r="P1121" i="2"/>
  <c r="BI1118" i="2"/>
  <c r="BH1118" i="2"/>
  <c r="BG1118" i="2"/>
  <c r="BE1118" i="2"/>
  <c r="T1118" i="2"/>
  <c r="R1118" i="2"/>
  <c r="P1118" i="2"/>
  <c r="BI1116" i="2"/>
  <c r="BH1116" i="2"/>
  <c r="BG1116" i="2"/>
  <c r="BE1116" i="2"/>
  <c r="T1116" i="2"/>
  <c r="R1116" i="2"/>
  <c r="P1116" i="2"/>
  <c r="BI1113" i="2"/>
  <c r="BH1113" i="2"/>
  <c r="BG1113" i="2"/>
  <c r="BE1113" i="2"/>
  <c r="T1113" i="2"/>
  <c r="R1113" i="2"/>
  <c r="P1113" i="2"/>
  <c r="BI1111" i="2"/>
  <c r="BH1111" i="2"/>
  <c r="BG1111" i="2"/>
  <c r="BE1111" i="2"/>
  <c r="T1111" i="2"/>
  <c r="R1111" i="2"/>
  <c r="P1111" i="2"/>
  <c r="BI1109" i="2"/>
  <c r="BH1109" i="2"/>
  <c r="BG1109" i="2"/>
  <c r="BE1109" i="2"/>
  <c r="T1109" i="2"/>
  <c r="R1109" i="2"/>
  <c r="P1109" i="2"/>
  <c r="BI1107" i="2"/>
  <c r="BH1107" i="2"/>
  <c r="BG1107" i="2"/>
  <c r="BE1107" i="2"/>
  <c r="T1107" i="2"/>
  <c r="R1107" i="2"/>
  <c r="P1107" i="2"/>
  <c r="BI1105" i="2"/>
  <c r="BH1105" i="2"/>
  <c r="BG1105" i="2"/>
  <c r="BE1105" i="2"/>
  <c r="T1105" i="2"/>
  <c r="R1105" i="2"/>
  <c r="P1105" i="2"/>
  <c r="BI1103" i="2"/>
  <c r="BH1103" i="2"/>
  <c r="BG1103" i="2"/>
  <c r="BE1103" i="2"/>
  <c r="T1103" i="2"/>
  <c r="R1103" i="2"/>
  <c r="P1103" i="2"/>
  <c r="BI1101" i="2"/>
  <c r="BH1101" i="2"/>
  <c r="BG1101" i="2"/>
  <c r="BE1101" i="2"/>
  <c r="T1101" i="2"/>
  <c r="R1101" i="2"/>
  <c r="P1101" i="2"/>
  <c r="BI1098" i="2"/>
  <c r="BH1098" i="2"/>
  <c r="BG1098" i="2"/>
  <c r="BE1098" i="2"/>
  <c r="T1098" i="2"/>
  <c r="R1098" i="2"/>
  <c r="P1098" i="2"/>
  <c r="BI1095" i="2"/>
  <c r="BH1095" i="2"/>
  <c r="BG1095" i="2"/>
  <c r="BE1095" i="2"/>
  <c r="T1095" i="2"/>
  <c r="R1095" i="2"/>
  <c r="P1095" i="2"/>
  <c r="BI1093" i="2"/>
  <c r="BH1093" i="2"/>
  <c r="BG1093" i="2"/>
  <c r="BE1093" i="2"/>
  <c r="T1093" i="2"/>
  <c r="R1093" i="2"/>
  <c r="P1093" i="2"/>
  <c r="BI1090" i="2"/>
  <c r="BH1090" i="2"/>
  <c r="BG1090" i="2"/>
  <c r="BE1090" i="2"/>
  <c r="T1090" i="2"/>
  <c r="R1090" i="2"/>
  <c r="P1090" i="2"/>
  <c r="BI1085" i="2"/>
  <c r="BH1085" i="2"/>
  <c r="BG1085" i="2"/>
  <c r="BE1085" i="2"/>
  <c r="T1085" i="2"/>
  <c r="R1085" i="2"/>
  <c r="P1085" i="2"/>
  <c r="BI1082" i="2"/>
  <c r="BH1082" i="2"/>
  <c r="BG1082" i="2"/>
  <c r="BE1082" i="2"/>
  <c r="T1082" i="2"/>
  <c r="R1082" i="2"/>
  <c r="P1082" i="2"/>
  <c r="BI1078" i="2"/>
  <c r="BH1078" i="2"/>
  <c r="BG1078" i="2"/>
  <c r="BE1078" i="2"/>
  <c r="T1078" i="2"/>
  <c r="T1077" i="2"/>
  <c r="R1078" i="2"/>
  <c r="R1077" i="2" s="1"/>
  <c r="P1078" i="2"/>
  <c r="P1077" i="2"/>
  <c r="BI1074" i="2"/>
  <c r="BH1074" i="2"/>
  <c r="BG1074" i="2"/>
  <c r="BE1074" i="2"/>
  <c r="T1074" i="2"/>
  <c r="R1074" i="2"/>
  <c r="P1074" i="2"/>
  <c r="BI1071" i="2"/>
  <c r="BH1071" i="2"/>
  <c r="BG1071" i="2"/>
  <c r="BE1071" i="2"/>
  <c r="T1071" i="2"/>
  <c r="R1071" i="2"/>
  <c r="P1071" i="2"/>
  <c r="BI1066" i="2"/>
  <c r="BH1066" i="2"/>
  <c r="BG1066" i="2"/>
  <c r="BE1066" i="2"/>
  <c r="T1066" i="2"/>
  <c r="R1066" i="2"/>
  <c r="P1066" i="2"/>
  <c r="BI1061" i="2"/>
  <c r="BH1061" i="2"/>
  <c r="BG1061" i="2"/>
  <c r="BE1061" i="2"/>
  <c r="T1061" i="2"/>
  <c r="R1061" i="2"/>
  <c r="P1061" i="2"/>
  <c r="BI1058" i="2"/>
  <c r="BH1058" i="2"/>
  <c r="BG1058" i="2"/>
  <c r="BE1058" i="2"/>
  <c r="T1058" i="2"/>
  <c r="R1058" i="2"/>
  <c r="P1058" i="2"/>
  <c r="BI1053" i="2"/>
  <c r="BH1053" i="2"/>
  <c r="BG1053" i="2"/>
  <c r="BE1053" i="2"/>
  <c r="T1053" i="2"/>
  <c r="R1053" i="2"/>
  <c r="P1053" i="2"/>
  <c r="BI1048" i="2"/>
  <c r="BH1048" i="2"/>
  <c r="BG1048" i="2"/>
  <c r="BE1048" i="2"/>
  <c r="T1048" i="2"/>
  <c r="R1048" i="2"/>
  <c r="P1048" i="2"/>
  <c r="BI1044" i="2"/>
  <c r="BH1044" i="2"/>
  <c r="BG1044" i="2"/>
  <c r="BE1044" i="2"/>
  <c r="T1044" i="2"/>
  <c r="R1044" i="2"/>
  <c r="P1044" i="2"/>
  <c r="BI1039" i="2"/>
  <c r="BH1039" i="2"/>
  <c r="BG1039" i="2"/>
  <c r="BE1039" i="2"/>
  <c r="T1039" i="2"/>
  <c r="R1039" i="2"/>
  <c r="P1039" i="2"/>
  <c r="BI1034" i="2"/>
  <c r="BH1034" i="2"/>
  <c r="BG1034" i="2"/>
  <c r="BE1034" i="2"/>
  <c r="T1034" i="2"/>
  <c r="R1034" i="2"/>
  <c r="P1034" i="2"/>
  <c r="BI1031" i="2"/>
  <c r="BH1031" i="2"/>
  <c r="BG1031" i="2"/>
  <c r="BE1031" i="2"/>
  <c r="T1031" i="2"/>
  <c r="R1031" i="2"/>
  <c r="P1031" i="2"/>
  <c r="BI1028" i="2"/>
  <c r="BH1028" i="2"/>
  <c r="BG1028" i="2"/>
  <c r="BE1028" i="2"/>
  <c r="T1028" i="2"/>
  <c r="R1028" i="2"/>
  <c r="P1028" i="2"/>
  <c r="BI1025" i="2"/>
  <c r="BH1025" i="2"/>
  <c r="BG1025" i="2"/>
  <c r="BE1025" i="2"/>
  <c r="T1025" i="2"/>
  <c r="R1025" i="2"/>
  <c r="P1025" i="2"/>
  <c r="BI1022" i="2"/>
  <c r="BH1022" i="2"/>
  <c r="BG1022" i="2"/>
  <c r="BE1022" i="2"/>
  <c r="T1022" i="2"/>
  <c r="R1022" i="2"/>
  <c r="P1022" i="2"/>
  <c r="BI1019" i="2"/>
  <c r="BH1019" i="2"/>
  <c r="BG1019" i="2"/>
  <c r="BE1019" i="2"/>
  <c r="T1019" i="2"/>
  <c r="R1019" i="2"/>
  <c r="P1019" i="2"/>
  <c r="BI1011" i="2"/>
  <c r="BH1011" i="2"/>
  <c r="BG1011" i="2"/>
  <c r="BE1011" i="2"/>
  <c r="T1011" i="2"/>
  <c r="R1011" i="2"/>
  <c r="P1011" i="2"/>
  <c r="BI1008" i="2"/>
  <c r="BH1008" i="2"/>
  <c r="BG1008" i="2"/>
  <c r="BE1008" i="2"/>
  <c r="T1008" i="2"/>
  <c r="R1008" i="2"/>
  <c r="P1008" i="2"/>
  <c r="BI1000" i="2"/>
  <c r="BH1000" i="2"/>
  <c r="BG1000" i="2"/>
  <c r="BE1000" i="2"/>
  <c r="T1000" i="2"/>
  <c r="R1000" i="2"/>
  <c r="P1000" i="2"/>
  <c r="BI995" i="2"/>
  <c r="BH995" i="2"/>
  <c r="BG995" i="2"/>
  <c r="BE995" i="2"/>
  <c r="T995" i="2"/>
  <c r="R995" i="2"/>
  <c r="P995" i="2"/>
  <c r="BI991" i="2"/>
  <c r="BH991" i="2"/>
  <c r="BG991" i="2"/>
  <c r="BE991" i="2"/>
  <c r="T991" i="2"/>
  <c r="R991" i="2"/>
  <c r="P991" i="2"/>
  <c r="BI988" i="2"/>
  <c r="BH988" i="2"/>
  <c r="BG988" i="2"/>
  <c r="BE988" i="2"/>
  <c r="T988" i="2"/>
  <c r="R988" i="2"/>
  <c r="P988" i="2"/>
  <c r="BI985" i="2"/>
  <c r="BH985" i="2"/>
  <c r="BG985" i="2"/>
  <c r="BE985" i="2"/>
  <c r="T985" i="2"/>
  <c r="R985" i="2"/>
  <c r="P985" i="2"/>
  <c r="BI981" i="2"/>
  <c r="BH981" i="2"/>
  <c r="BG981" i="2"/>
  <c r="BE981" i="2"/>
  <c r="T981" i="2"/>
  <c r="R981" i="2"/>
  <c r="P981" i="2"/>
  <c r="BI969" i="2"/>
  <c r="BH969" i="2"/>
  <c r="BG969" i="2"/>
  <c r="BE969" i="2"/>
  <c r="T969" i="2"/>
  <c r="R969" i="2"/>
  <c r="P969" i="2"/>
  <c r="BI966" i="2"/>
  <c r="BH966" i="2"/>
  <c r="BG966" i="2"/>
  <c r="BE966" i="2"/>
  <c r="T966" i="2"/>
  <c r="R966" i="2"/>
  <c r="P966" i="2"/>
  <c r="BI953" i="2"/>
  <c r="BH953" i="2"/>
  <c r="BG953" i="2"/>
  <c r="BE953" i="2"/>
  <c r="T953" i="2"/>
  <c r="R953" i="2"/>
  <c r="P953" i="2"/>
  <c r="BI941" i="2"/>
  <c r="BH941" i="2"/>
  <c r="BG941" i="2"/>
  <c r="BE941" i="2"/>
  <c r="T941" i="2"/>
  <c r="R941" i="2"/>
  <c r="P941" i="2"/>
  <c r="BI937" i="2"/>
  <c r="BH937" i="2"/>
  <c r="BG937" i="2"/>
  <c r="BE937" i="2"/>
  <c r="T937" i="2"/>
  <c r="R937" i="2"/>
  <c r="P937" i="2"/>
  <c r="BI932" i="2"/>
  <c r="BH932" i="2"/>
  <c r="BG932" i="2"/>
  <c r="BE932" i="2"/>
  <c r="T932" i="2"/>
  <c r="R932" i="2"/>
  <c r="P932" i="2"/>
  <c r="BI929" i="2"/>
  <c r="BH929" i="2"/>
  <c r="BG929" i="2"/>
  <c r="BE929" i="2"/>
  <c r="T929" i="2"/>
  <c r="R929" i="2"/>
  <c r="P929" i="2"/>
  <c r="BI925" i="2"/>
  <c r="BH925" i="2"/>
  <c r="BG925" i="2"/>
  <c r="BE925" i="2"/>
  <c r="T925" i="2"/>
  <c r="R925" i="2"/>
  <c r="P925" i="2"/>
  <c r="BI921" i="2"/>
  <c r="BH921" i="2"/>
  <c r="BG921" i="2"/>
  <c r="BE921" i="2"/>
  <c r="T921" i="2"/>
  <c r="R921" i="2"/>
  <c r="P921" i="2"/>
  <c r="BI917" i="2"/>
  <c r="BH917" i="2"/>
  <c r="BG917" i="2"/>
  <c r="BE917" i="2"/>
  <c r="T917" i="2"/>
  <c r="R917" i="2"/>
  <c r="P917" i="2"/>
  <c r="BI914" i="2"/>
  <c r="BH914" i="2"/>
  <c r="BG914" i="2"/>
  <c r="BE914" i="2"/>
  <c r="T914" i="2"/>
  <c r="R914" i="2"/>
  <c r="P914" i="2"/>
  <c r="BI911" i="2"/>
  <c r="BH911" i="2"/>
  <c r="BG911" i="2"/>
  <c r="BE911" i="2"/>
  <c r="T911" i="2"/>
  <c r="R911" i="2"/>
  <c r="P911" i="2"/>
  <c r="BI907" i="2"/>
  <c r="BH907" i="2"/>
  <c r="BG907" i="2"/>
  <c r="BE907" i="2"/>
  <c r="T907" i="2"/>
  <c r="R907" i="2"/>
  <c r="P907" i="2"/>
  <c r="BI902" i="2"/>
  <c r="BH902" i="2"/>
  <c r="BG902" i="2"/>
  <c r="BE902" i="2"/>
  <c r="T902" i="2"/>
  <c r="R902" i="2"/>
  <c r="P902" i="2"/>
  <c r="BI856" i="2"/>
  <c r="BH856" i="2"/>
  <c r="BG856" i="2"/>
  <c r="BE856" i="2"/>
  <c r="T856" i="2"/>
  <c r="R856" i="2"/>
  <c r="P856" i="2"/>
  <c r="BI848" i="2"/>
  <c r="BH848" i="2"/>
  <c r="BG848" i="2"/>
  <c r="BE848" i="2"/>
  <c r="T848" i="2"/>
  <c r="R848" i="2"/>
  <c r="P848" i="2"/>
  <c r="BI843" i="2"/>
  <c r="BH843" i="2"/>
  <c r="BG843" i="2"/>
  <c r="BE843" i="2"/>
  <c r="T843" i="2"/>
  <c r="R843" i="2"/>
  <c r="P843" i="2"/>
  <c r="BI832" i="2"/>
  <c r="BH832" i="2"/>
  <c r="BG832" i="2"/>
  <c r="BE832" i="2"/>
  <c r="T832" i="2"/>
  <c r="R832" i="2"/>
  <c r="P832" i="2"/>
  <c r="BI827" i="2"/>
  <c r="BH827" i="2"/>
  <c r="BG827" i="2"/>
  <c r="BE827" i="2"/>
  <c r="T827" i="2"/>
  <c r="R827" i="2"/>
  <c r="P827" i="2"/>
  <c r="BI817" i="2"/>
  <c r="BH817" i="2"/>
  <c r="BG817" i="2"/>
  <c r="BE817" i="2"/>
  <c r="T817" i="2"/>
  <c r="R817" i="2"/>
  <c r="P817" i="2"/>
  <c r="BI812" i="2"/>
  <c r="BH812" i="2"/>
  <c r="BG812" i="2"/>
  <c r="BE812" i="2"/>
  <c r="T812" i="2"/>
  <c r="R812" i="2"/>
  <c r="P812" i="2"/>
  <c r="BI807" i="2"/>
  <c r="BH807" i="2"/>
  <c r="BG807" i="2"/>
  <c r="BE807" i="2"/>
  <c r="T807" i="2"/>
  <c r="R807" i="2"/>
  <c r="P807" i="2"/>
  <c r="BI799" i="2"/>
  <c r="BH799" i="2"/>
  <c r="BG799" i="2"/>
  <c r="BE799" i="2"/>
  <c r="T799" i="2"/>
  <c r="R799" i="2"/>
  <c r="P799" i="2"/>
  <c r="BI795" i="2"/>
  <c r="BH795" i="2"/>
  <c r="BG795" i="2"/>
  <c r="BE795" i="2"/>
  <c r="T795" i="2"/>
  <c r="R795" i="2"/>
  <c r="P795" i="2"/>
  <c r="BI792" i="2"/>
  <c r="BH792" i="2"/>
  <c r="BG792" i="2"/>
  <c r="BE792" i="2"/>
  <c r="T792" i="2"/>
  <c r="R792" i="2"/>
  <c r="P792" i="2"/>
  <c r="BI789" i="2"/>
  <c r="BH789" i="2"/>
  <c r="BG789" i="2"/>
  <c r="BE789" i="2"/>
  <c r="T789" i="2"/>
  <c r="R789" i="2"/>
  <c r="P789" i="2"/>
  <c r="BI784" i="2"/>
  <c r="BH784" i="2"/>
  <c r="BG784" i="2"/>
  <c r="BE784" i="2"/>
  <c r="T784" i="2"/>
  <c r="R784" i="2"/>
  <c r="P784" i="2"/>
  <c r="BI781" i="2"/>
  <c r="BH781" i="2"/>
  <c r="BG781" i="2"/>
  <c r="BE781" i="2"/>
  <c r="T781" i="2"/>
  <c r="R781" i="2"/>
  <c r="P781" i="2"/>
  <c r="BI776" i="2"/>
  <c r="BH776" i="2"/>
  <c r="BG776" i="2"/>
  <c r="BE776" i="2"/>
  <c r="T776" i="2"/>
  <c r="R776" i="2"/>
  <c r="P776" i="2"/>
  <c r="BI767" i="2"/>
  <c r="BH767" i="2"/>
  <c r="BG767" i="2"/>
  <c r="BE767" i="2"/>
  <c r="T767" i="2"/>
  <c r="R767" i="2"/>
  <c r="P767" i="2"/>
  <c r="BI759" i="2"/>
  <c r="BH759" i="2"/>
  <c r="BG759" i="2"/>
  <c r="BE759" i="2"/>
  <c r="T759" i="2"/>
  <c r="R759" i="2"/>
  <c r="P759" i="2"/>
  <c r="BI707" i="2"/>
  <c r="BH707" i="2"/>
  <c r="BG707" i="2"/>
  <c r="BE707" i="2"/>
  <c r="T707" i="2"/>
  <c r="R707" i="2"/>
  <c r="P707" i="2"/>
  <c r="BI688" i="2"/>
  <c r="BH688" i="2"/>
  <c r="BG688" i="2"/>
  <c r="BE688" i="2"/>
  <c r="T688" i="2"/>
  <c r="R688" i="2"/>
  <c r="P688" i="2"/>
  <c r="BI675" i="2"/>
  <c r="BH675" i="2"/>
  <c r="BG675" i="2"/>
  <c r="BE675" i="2"/>
  <c r="T675" i="2"/>
  <c r="R675" i="2"/>
  <c r="P675" i="2"/>
  <c r="BI644" i="2"/>
  <c r="BH644" i="2"/>
  <c r="BG644" i="2"/>
  <c r="BE644" i="2"/>
  <c r="T644" i="2"/>
  <c r="R644" i="2"/>
  <c r="P644" i="2"/>
  <c r="BI639" i="2"/>
  <c r="BH639" i="2"/>
  <c r="BG639" i="2"/>
  <c r="BE639" i="2"/>
  <c r="T639" i="2"/>
  <c r="R639" i="2"/>
  <c r="P639" i="2"/>
  <c r="BI591" i="2"/>
  <c r="BH591" i="2"/>
  <c r="BG591" i="2"/>
  <c r="BE591" i="2"/>
  <c r="T591" i="2"/>
  <c r="R591" i="2"/>
  <c r="P591" i="2"/>
  <c r="BI588" i="2"/>
  <c r="BH588" i="2"/>
  <c r="BG588" i="2"/>
  <c r="BE588" i="2"/>
  <c r="T588" i="2"/>
  <c r="R588" i="2"/>
  <c r="P588" i="2"/>
  <c r="BI585" i="2"/>
  <c r="BH585" i="2"/>
  <c r="BG585" i="2"/>
  <c r="BE585" i="2"/>
  <c r="T585" i="2"/>
  <c r="R585" i="2"/>
  <c r="P585" i="2"/>
  <c r="BI582" i="2"/>
  <c r="BH582" i="2"/>
  <c r="BG582" i="2"/>
  <c r="BE582" i="2"/>
  <c r="T582" i="2"/>
  <c r="R582" i="2"/>
  <c r="P582" i="2"/>
  <c r="BI578" i="2"/>
  <c r="BH578" i="2"/>
  <c r="BG578" i="2"/>
  <c r="BE578" i="2"/>
  <c r="T578" i="2"/>
  <c r="R578" i="2"/>
  <c r="P578" i="2"/>
  <c r="BI569" i="2"/>
  <c r="BH569" i="2"/>
  <c r="BG569" i="2"/>
  <c r="BE569" i="2"/>
  <c r="T569" i="2"/>
  <c r="R569" i="2"/>
  <c r="P569" i="2"/>
  <c r="BI552" i="2"/>
  <c r="BH552" i="2"/>
  <c r="BG552" i="2"/>
  <c r="BE552" i="2"/>
  <c r="T552" i="2"/>
  <c r="R552" i="2"/>
  <c r="P552" i="2"/>
  <c r="BI547" i="2"/>
  <c r="BH547" i="2"/>
  <c r="BG547" i="2"/>
  <c r="BE547" i="2"/>
  <c r="T547" i="2"/>
  <c r="R547" i="2"/>
  <c r="P547" i="2"/>
  <c r="BI542" i="2"/>
  <c r="BH542" i="2"/>
  <c r="BG542" i="2"/>
  <c r="BE542" i="2"/>
  <c r="T542" i="2"/>
  <c r="R542" i="2"/>
  <c r="P542" i="2"/>
  <c r="BI539" i="2"/>
  <c r="BH539" i="2"/>
  <c r="BG539" i="2"/>
  <c r="BE539" i="2"/>
  <c r="T539" i="2"/>
  <c r="R539" i="2"/>
  <c r="P539" i="2"/>
  <c r="BI534" i="2"/>
  <c r="BH534" i="2"/>
  <c r="BG534" i="2"/>
  <c r="BE534" i="2"/>
  <c r="T534" i="2"/>
  <c r="R534" i="2"/>
  <c r="P534" i="2"/>
  <c r="BI523" i="2"/>
  <c r="BH523" i="2"/>
  <c r="BG523" i="2"/>
  <c r="BE523" i="2"/>
  <c r="T523" i="2"/>
  <c r="R523" i="2"/>
  <c r="P523" i="2"/>
  <c r="BI512" i="2"/>
  <c r="BH512" i="2"/>
  <c r="BG512" i="2"/>
  <c r="BE512" i="2"/>
  <c r="T512" i="2"/>
  <c r="R512" i="2"/>
  <c r="P512" i="2"/>
  <c r="BI498" i="2"/>
  <c r="BH498" i="2"/>
  <c r="BG498" i="2"/>
  <c r="BE498" i="2"/>
  <c r="T498" i="2"/>
  <c r="R498" i="2"/>
  <c r="P498" i="2"/>
  <c r="BI485" i="2"/>
  <c r="BH485" i="2"/>
  <c r="BG485" i="2"/>
  <c r="BE485" i="2"/>
  <c r="T485" i="2"/>
  <c r="R485" i="2"/>
  <c r="P485" i="2"/>
  <c r="BI472" i="2"/>
  <c r="BH472" i="2"/>
  <c r="BG472" i="2"/>
  <c r="BE472" i="2"/>
  <c r="T472" i="2"/>
  <c r="R472" i="2"/>
  <c r="P472" i="2"/>
  <c r="BI469" i="2"/>
  <c r="BH469" i="2"/>
  <c r="BG469" i="2"/>
  <c r="BE469" i="2"/>
  <c r="T469" i="2"/>
  <c r="R469" i="2"/>
  <c r="P469" i="2"/>
  <c r="BI452" i="2"/>
  <c r="BH452" i="2"/>
  <c r="BG452" i="2"/>
  <c r="BE452" i="2"/>
  <c r="T452" i="2"/>
  <c r="R452" i="2"/>
  <c r="P452" i="2"/>
  <c r="BI449" i="2"/>
  <c r="BH449" i="2"/>
  <c r="BG449" i="2"/>
  <c r="BE449" i="2"/>
  <c r="T449" i="2"/>
  <c r="R449" i="2"/>
  <c r="P449" i="2"/>
  <c r="BI444" i="2"/>
  <c r="BH444" i="2"/>
  <c r="BG444" i="2"/>
  <c r="BE444" i="2"/>
  <c r="T444" i="2"/>
  <c r="R444" i="2"/>
  <c r="P444" i="2"/>
  <c r="BI424" i="2"/>
  <c r="BH424" i="2"/>
  <c r="BG424" i="2"/>
  <c r="BE424" i="2"/>
  <c r="T424" i="2"/>
  <c r="R424" i="2"/>
  <c r="P424" i="2"/>
  <c r="BI404" i="2"/>
  <c r="BH404" i="2"/>
  <c r="BG404" i="2"/>
  <c r="BE404" i="2"/>
  <c r="T404" i="2"/>
  <c r="R404" i="2"/>
  <c r="P404" i="2"/>
  <c r="BI384" i="2"/>
  <c r="BH384" i="2"/>
  <c r="BG384" i="2"/>
  <c r="BE384" i="2"/>
  <c r="T384" i="2"/>
  <c r="R384" i="2"/>
  <c r="P384" i="2"/>
  <c r="BI364" i="2"/>
  <c r="BH364" i="2"/>
  <c r="BG364" i="2"/>
  <c r="BE364" i="2"/>
  <c r="T364" i="2"/>
  <c r="R364" i="2"/>
  <c r="P364" i="2"/>
  <c r="BI357" i="2"/>
  <c r="BH357" i="2"/>
  <c r="BG357" i="2"/>
  <c r="BE357" i="2"/>
  <c r="T357" i="2"/>
  <c r="R357" i="2"/>
  <c r="P357" i="2"/>
  <c r="BI353" i="2"/>
  <c r="BH353" i="2"/>
  <c r="BG353" i="2"/>
  <c r="BE353" i="2"/>
  <c r="T353" i="2"/>
  <c r="R353" i="2"/>
  <c r="P353" i="2"/>
  <c r="BI331" i="2"/>
  <c r="BH331" i="2"/>
  <c r="BG331" i="2"/>
  <c r="BE331" i="2"/>
  <c r="T331" i="2"/>
  <c r="R331" i="2"/>
  <c r="P331" i="2"/>
  <c r="BI283" i="2"/>
  <c r="BH283" i="2"/>
  <c r="BG283" i="2"/>
  <c r="BE283" i="2"/>
  <c r="T283" i="2"/>
  <c r="R283" i="2"/>
  <c r="P283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R271" i="2"/>
  <c r="P271" i="2"/>
  <c r="BI264" i="2"/>
  <c r="BH264" i="2"/>
  <c r="BG264" i="2"/>
  <c r="BE264" i="2"/>
  <c r="T264" i="2"/>
  <c r="R264" i="2"/>
  <c r="P264" i="2"/>
  <c r="BI255" i="2"/>
  <c r="BH255" i="2"/>
  <c r="BG255" i="2"/>
  <c r="BE255" i="2"/>
  <c r="T255" i="2"/>
  <c r="R255" i="2"/>
  <c r="P255" i="2"/>
  <c r="BI246" i="2"/>
  <c r="BH246" i="2"/>
  <c r="BG246" i="2"/>
  <c r="BE246" i="2"/>
  <c r="T246" i="2"/>
  <c r="R246" i="2"/>
  <c r="P246" i="2"/>
  <c r="BI226" i="2"/>
  <c r="BH226" i="2"/>
  <c r="BG226" i="2"/>
  <c r="BE226" i="2"/>
  <c r="T226" i="2"/>
  <c r="R226" i="2"/>
  <c r="P226" i="2"/>
  <c r="BI206" i="2"/>
  <c r="BH206" i="2"/>
  <c r="BG206" i="2"/>
  <c r="BE206" i="2"/>
  <c r="T206" i="2"/>
  <c r="R206" i="2"/>
  <c r="P206" i="2"/>
  <c r="BI201" i="2"/>
  <c r="BH201" i="2"/>
  <c r="BG201" i="2"/>
  <c r="BE201" i="2"/>
  <c r="T201" i="2"/>
  <c r="R201" i="2"/>
  <c r="P201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87" i="2"/>
  <c r="BH187" i="2"/>
  <c r="BG187" i="2"/>
  <c r="BE187" i="2"/>
  <c r="T187" i="2"/>
  <c r="R187" i="2"/>
  <c r="P187" i="2"/>
  <c r="BI181" i="2"/>
  <c r="BH181" i="2"/>
  <c r="BG181" i="2"/>
  <c r="BE181" i="2"/>
  <c r="T181" i="2"/>
  <c r="T180" i="2" s="1"/>
  <c r="R181" i="2"/>
  <c r="R180" i="2" s="1"/>
  <c r="P181" i="2"/>
  <c r="P180" i="2"/>
  <c r="BI176" i="2"/>
  <c r="BH176" i="2"/>
  <c r="BG176" i="2"/>
  <c r="BE176" i="2"/>
  <c r="T176" i="2"/>
  <c r="T175" i="2" s="1"/>
  <c r="R176" i="2"/>
  <c r="R175" i="2" s="1"/>
  <c r="P176" i="2"/>
  <c r="P175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6" i="2"/>
  <c r="BH146" i="2"/>
  <c r="BG146" i="2"/>
  <c r="BE146" i="2"/>
  <c r="T146" i="2"/>
  <c r="R146" i="2"/>
  <c r="P146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R135" i="2"/>
  <c r="P135" i="2"/>
  <c r="BI128" i="2"/>
  <c r="BH128" i="2"/>
  <c r="BG128" i="2"/>
  <c r="BE128" i="2"/>
  <c r="T128" i="2"/>
  <c r="R128" i="2"/>
  <c r="P128" i="2"/>
  <c r="BI120" i="2"/>
  <c r="BH120" i="2"/>
  <c r="BG120" i="2"/>
  <c r="BE120" i="2"/>
  <c r="T120" i="2"/>
  <c r="R120" i="2"/>
  <c r="P120" i="2"/>
  <c r="BI115" i="2"/>
  <c r="BH115" i="2"/>
  <c r="BG115" i="2"/>
  <c r="BE115" i="2"/>
  <c r="T115" i="2"/>
  <c r="R115" i="2"/>
  <c r="P115" i="2"/>
  <c r="BI110" i="2"/>
  <c r="BH110" i="2"/>
  <c r="BG110" i="2"/>
  <c r="BE110" i="2"/>
  <c r="T110" i="2"/>
  <c r="T109" i="2" s="1"/>
  <c r="R110" i="2"/>
  <c r="R109" i="2" s="1"/>
  <c r="P110" i="2"/>
  <c r="P109" i="2"/>
  <c r="J104" i="2"/>
  <c r="J103" i="2"/>
  <c r="F103" i="2"/>
  <c r="F101" i="2"/>
  <c r="E99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97" i="2"/>
  <c r="L50" i="1"/>
  <c r="AM50" i="1"/>
  <c r="AM49" i="1"/>
  <c r="L49" i="1"/>
  <c r="AM47" i="1"/>
  <c r="L47" i="1"/>
  <c r="L45" i="1"/>
  <c r="L44" i="1"/>
  <c r="BK1098" i="2"/>
  <c r="J1464" i="2"/>
  <c r="BK1244" i="2"/>
  <c r="J1229" i="2"/>
  <c r="BK1109" i="2"/>
  <c r="BK201" i="2"/>
  <c r="BK1140" i="2"/>
  <c r="J192" i="2"/>
  <c r="J1482" i="2"/>
  <c r="J201" i="2"/>
  <c r="J547" i="2"/>
  <c r="J1240" i="2"/>
  <c r="BK1061" i="2"/>
  <c r="J206" i="2"/>
  <c r="BK1078" i="2"/>
  <c r="J255" i="2"/>
  <c r="J1477" i="2"/>
  <c r="BK1354" i="2"/>
  <c r="BK552" i="2"/>
  <c r="J995" i="2"/>
  <c r="BK469" i="2"/>
  <c r="J981" i="2"/>
  <c r="BK176" i="2"/>
  <c r="BK1130" i="2"/>
  <c r="BK1105" i="2"/>
  <c r="BK585" i="2"/>
  <c r="J827" i="2"/>
  <c r="BK995" i="2"/>
  <c r="BK1439" i="2"/>
  <c r="J1473" i="2"/>
  <c r="J1125" i="2"/>
  <c r="J271" i="2"/>
  <c r="BK795" i="2"/>
  <c r="J1025" i="2"/>
  <c r="BK1142" i="2"/>
  <c r="J1071" i="2"/>
  <c r="BK776" i="2"/>
  <c r="BK1159" i="2"/>
  <c r="BK1154" i="2"/>
  <c r="BK985" i="2"/>
  <c r="J832" i="2"/>
  <c r="J154" i="2"/>
  <c r="J1267" i="2"/>
  <c r="J784" i="2"/>
  <c r="BK1302" i="2"/>
  <c r="J585" i="2"/>
  <c r="J1366" i="2"/>
  <c r="J1019" i="2"/>
  <c r="BK932" i="2"/>
  <c r="AS54" i="1"/>
  <c r="BK1436" i="2"/>
  <c r="BK907" i="2"/>
  <c r="J1405" i="2"/>
  <c r="BK444" i="2"/>
  <c r="J1159" i="2"/>
  <c r="BK988" i="2"/>
  <c r="BK1082" i="2"/>
  <c r="J789" i="2"/>
  <c r="BK150" i="2"/>
  <c r="J534" i="2"/>
  <c r="BK1208" i="2"/>
  <c r="BK1492" i="2"/>
  <c r="BK1373" i="2"/>
  <c r="J988" i="2"/>
  <c r="J1224" i="2"/>
  <c r="BK789" i="2"/>
  <c r="J1171" i="2"/>
  <c r="BK812" i="2"/>
  <c r="J1187" i="2"/>
  <c r="BK1125" i="2"/>
  <c r="BK115" i="2"/>
  <c r="J1414" i="2"/>
  <c r="BK331" i="2"/>
  <c r="J1048" i="2"/>
  <c r="BK472" i="2"/>
  <c r="J1098" i="2"/>
  <c r="J921" i="2"/>
  <c r="J1329" i="2"/>
  <c r="J985" i="2"/>
  <c r="BK1171" i="2"/>
  <c r="J1008" i="2"/>
  <c r="BK1488" i="2"/>
  <c r="BK1477" i="2"/>
  <c r="BK353" i="2"/>
  <c r="J792" i="2"/>
  <c r="J969" i="2"/>
  <c r="J1341" i="2"/>
  <c r="BK120" i="2"/>
  <c r="J1378" i="2"/>
  <c r="J1103" i="2"/>
  <c r="BK1163" i="2"/>
  <c r="J1090" i="2"/>
  <c r="BK1000" i="2"/>
  <c r="BK941" i="2"/>
  <c r="J1011" i="2"/>
  <c r="J472" i="2"/>
  <c r="BK1071" i="2"/>
  <c r="BK1039" i="2"/>
  <c r="BK128" i="2"/>
  <c r="BK1116" i="2"/>
  <c r="J1053" i="2"/>
  <c r="BK991" i="2"/>
  <c r="J138" i="2"/>
  <c r="BK1400" i="2"/>
  <c r="BK843" i="2"/>
  <c r="BK1250" i="2"/>
  <c r="J588" i="2"/>
  <c r="J1066" i="2"/>
  <c r="J187" i="2"/>
  <c r="J283" i="2"/>
  <c r="J1488" i="2"/>
  <c r="BK1381" i="2"/>
  <c r="J539" i="2"/>
  <c r="J172" i="2"/>
  <c r="BK911" i="2"/>
  <c r="BK274" i="2"/>
  <c r="J1039" i="2"/>
  <c r="BK582" i="2"/>
  <c r="J1354" i="2"/>
  <c r="BK902" i="2"/>
  <c r="BK1452" i="2"/>
  <c r="BK1470" i="2"/>
  <c r="J582" i="2"/>
  <c r="J1111" i="2"/>
  <c r="J1116" i="2"/>
  <c r="BK917" i="2"/>
  <c r="BK1137" i="2"/>
  <c r="BK146" i="2"/>
  <c r="BK578" i="2"/>
  <c r="BK1376" i="2"/>
  <c r="BK569" i="2"/>
  <c r="J176" i="2"/>
  <c r="BK169" i="2"/>
  <c r="BK1133" i="2"/>
  <c r="J1085" i="2"/>
  <c r="BK1419" i="2"/>
  <c r="BK1019" i="2"/>
  <c r="J1316" i="2"/>
  <c r="BK1107" i="2"/>
  <c r="J675" i="2"/>
  <c r="BK364" i="2"/>
  <c r="BK1008" i="2"/>
  <c r="BK1486" i="2"/>
  <c r="J1400" i="2"/>
  <c r="BK675" i="2"/>
  <c r="J941" i="2"/>
  <c r="BK591" i="2"/>
  <c r="BK138" i="2"/>
  <c r="BK1341" i="2"/>
  <c r="BK1118" i="2"/>
  <c r="J1486" i="2"/>
  <c r="J1391" i="2"/>
  <c r="J1297" i="2"/>
  <c r="J1431" i="2"/>
  <c r="J1350" i="2"/>
  <c r="J1044" i="2"/>
  <c r="J812" i="2"/>
  <c r="J1107" i="2"/>
  <c r="J781" i="2"/>
  <c r="BK539" i="2"/>
  <c r="J1467" i="2"/>
  <c r="J1192" i="2"/>
  <c r="BK1311" i="2"/>
  <c r="J1105" i="2"/>
  <c r="J817" i="2"/>
  <c r="J512" i="2"/>
  <c r="J542" i="2"/>
  <c r="J1419" i="2"/>
  <c r="BK937" i="2"/>
  <c r="J1250" i="2"/>
  <c r="J848" i="2"/>
  <c r="J1113" i="2"/>
  <c r="J991" i="2"/>
  <c r="BK1297" i="2"/>
  <c r="BK1113" i="2"/>
  <c r="BK271" i="2"/>
  <c r="J1058" i="2"/>
  <c r="J1373" i="2"/>
  <c r="J469" i="2"/>
  <c r="BK588" i="2"/>
  <c r="J364" i="2"/>
  <c r="J1150" i="2"/>
  <c r="BK1306" i="2"/>
  <c r="BK1490" i="2"/>
  <c r="J1154" i="2"/>
  <c r="BK226" i="2"/>
  <c r="J1424" i="2"/>
  <c r="J404" i="2"/>
  <c r="J1311" i="2"/>
  <c r="J1142" i="2"/>
  <c r="J196" i="2"/>
  <c r="BK1378" i="2"/>
  <c r="BK784" i="2"/>
  <c r="BK1074" i="2"/>
  <c r="J274" i="2"/>
  <c r="J578" i="2"/>
  <c r="BK1123" i="2"/>
  <c r="J353" i="2"/>
  <c r="J1376" i="2"/>
  <c r="BK914" i="2"/>
  <c r="BK639" i="2"/>
  <c r="BK357" i="2"/>
  <c r="J110" i="2"/>
  <c r="BK1200" i="2"/>
  <c r="J966" i="2"/>
  <c r="J1427" i="2"/>
  <c r="J639" i="2"/>
  <c r="J1147" i="2"/>
  <c r="J449" i="2"/>
  <c r="J1494" i="2"/>
  <c r="J1140" i="2"/>
  <c r="J1183" i="2"/>
  <c r="BK1121" i="2"/>
  <c r="J1314" i="2"/>
  <c r="J1306" i="2"/>
  <c r="BK1346" i="2"/>
  <c r="BK110" i="2"/>
  <c r="J246" i="2"/>
  <c r="J150" i="2"/>
  <c r="BK759" i="2"/>
  <c r="J1208" i="2"/>
  <c r="BK1288" i="2"/>
  <c r="BK848" i="2"/>
  <c r="BK925" i="2"/>
  <c r="J181" i="2"/>
  <c r="BK542" i="2"/>
  <c r="BK1391" i="2"/>
  <c r="J1368" i="2"/>
  <c r="BK929" i="2"/>
  <c r="BK547" i="2"/>
  <c r="J120" i="2"/>
  <c r="J932" i="2"/>
  <c r="BK827" i="2"/>
  <c r="J1061" i="2"/>
  <c r="BK1103" i="2"/>
  <c r="J1381" i="2"/>
  <c r="J1093" i="2"/>
  <c r="J902" i="2"/>
  <c r="BK1031" i="2"/>
  <c r="J1309" i="2"/>
  <c r="BK1473" i="2"/>
  <c r="J1452" i="2"/>
  <c r="BK404" i="2"/>
  <c r="J1456" i="2"/>
  <c r="J1127" i="2"/>
  <c r="J1444" i="2"/>
  <c r="BK154" i="2"/>
  <c r="BK264" i="2"/>
  <c r="BK1366" i="2"/>
  <c r="BK1011" i="2"/>
  <c r="BK181" i="2"/>
  <c r="BK1053" i="2"/>
  <c r="BK1095" i="2"/>
  <c r="BK187" i="2"/>
  <c r="BK1278" i="2"/>
  <c r="BK255" i="2"/>
  <c r="BK981" i="2"/>
  <c r="BK799" i="2"/>
  <c r="J146" i="2"/>
  <c r="BK644" i="2"/>
  <c r="BK1111" i="2"/>
  <c r="J907" i="2"/>
  <c r="BK1048" i="2"/>
  <c r="J1302" i="2"/>
  <c r="BK1405" i="2"/>
  <c r="BK1224" i="2"/>
  <c r="J1074" i="2"/>
  <c r="BK1044" i="2"/>
  <c r="J917" i="2"/>
  <c r="BK1368" i="2"/>
  <c r="BK1482" i="2"/>
  <c r="BK1424" i="2"/>
  <c r="BK1229" i="2"/>
  <c r="BK767" i="2"/>
  <c r="J1255" i="2"/>
  <c r="BK1350" i="2"/>
  <c r="J1492" i="2"/>
  <c r="J1439" i="2"/>
  <c r="J226" i="2"/>
  <c r="J1123" i="2"/>
  <c r="J485" i="2"/>
  <c r="BK172" i="2"/>
  <c r="J1118" i="2"/>
  <c r="J1109" i="2"/>
  <c r="BK246" i="2"/>
  <c r="BK512" i="2"/>
  <c r="J1448" i="2"/>
  <c r="BK283" i="2"/>
  <c r="BK1093" i="2"/>
  <c r="BK424" i="2"/>
  <c r="J644" i="2"/>
  <c r="BK1192" i="2"/>
  <c r="BK135" i="2"/>
  <c r="J498" i="2"/>
  <c r="J767" i="2"/>
  <c r="BK1150" i="2"/>
  <c r="J843" i="2"/>
  <c r="J1359" i="2"/>
  <c r="BK1314" i="2"/>
  <c r="BK688" i="2"/>
  <c r="BK452" i="2"/>
  <c r="BK1494" i="2"/>
  <c r="J1137" i="2"/>
  <c r="J523" i="2"/>
  <c r="BK1309" i="2"/>
  <c r="J1022" i="2"/>
  <c r="J807" i="2"/>
  <c r="BK792" i="2"/>
  <c r="BK1085" i="2"/>
  <c r="BK166" i="2"/>
  <c r="J331" i="2"/>
  <c r="BK1359" i="2"/>
  <c r="BK1395" i="2"/>
  <c r="J1133" i="2"/>
  <c r="BK856" i="2"/>
  <c r="J115" i="2"/>
  <c r="BK1025" i="2"/>
  <c r="BK807" i="2"/>
  <c r="J937" i="2"/>
  <c r="J1121" i="2"/>
  <c r="BK1444" i="2"/>
  <c r="BK1431" i="2"/>
  <c r="BK781" i="2"/>
  <c r="J135" i="2"/>
  <c r="J1436" i="2"/>
  <c r="J1034" i="2"/>
  <c r="J1364" i="2"/>
  <c r="J1163" i="2"/>
  <c r="BK1127" i="2"/>
  <c r="BK1101" i="2"/>
  <c r="J384" i="2"/>
  <c r="BK1464" i="2"/>
  <c r="BK1364" i="2"/>
  <c r="BK1232" i="2"/>
  <c r="J128" i="2"/>
  <c r="J452" i="2"/>
  <c r="J1095" i="2"/>
  <c r="BK534" i="2"/>
  <c r="BK1240" i="2"/>
  <c r="BK523" i="2"/>
  <c r="BK817" i="2"/>
  <c r="BK206" i="2"/>
  <c r="BK1034" i="2"/>
  <c r="J759" i="2"/>
  <c r="J799" i="2"/>
  <c r="J1082" i="2"/>
  <c r="BK1255" i="2"/>
  <c r="J1200" i="2"/>
  <c r="BK832" i="2"/>
  <c r="BK1066" i="2"/>
  <c r="J591" i="2"/>
  <c r="J166" i="2"/>
  <c r="BK1090" i="2"/>
  <c r="J1395" i="2"/>
  <c r="J1410" i="2"/>
  <c r="J1288" i="2"/>
  <c r="J1278" i="2"/>
  <c r="J953" i="2"/>
  <c r="BK384" i="2"/>
  <c r="BK1022" i="2"/>
  <c r="BK953" i="2"/>
  <c r="J795" i="2"/>
  <c r="J1346" i="2"/>
  <c r="BK196" i="2"/>
  <c r="J929" i="2"/>
  <c r="J911" i="2"/>
  <c r="J1220" i="2"/>
  <c r="BK1456" i="2"/>
  <c r="BK1316" i="2"/>
  <c r="BK707" i="2"/>
  <c r="J707" i="2"/>
  <c r="BK1427" i="2"/>
  <c r="J776" i="2"/>
  <c r="BK969" i="2"/>
  <c r="BK1147" i="2"/>
  <c r="J357" i="2"/>
  <c r="BK498" i="2"/>
  <c r="J1130" i="2"/>
  <c r="BK1414" i="2"/>
  <c r="BK1448" i="2"/>
  <c r="J552" i="2"/>
  <c r="BK1187" i="2"/>
  <c r="J264" i="2"/>
  <c r="BK1329" i="2"/>
  <c r="J444" i="2"/>
  <c r="BK921" i="2"/>
  <c r="BK1220" i="2"/>
  <c r="BK485" i="2"/>
  <c r="J1000" i="2"/>
  <c r="BK966" i="2"/>
  <c r="J914" i="2"/>
  <c r="BK1058" i="2"/>
  <c r="J1490" i="2"/>
  <c r="BK1467" i="2"/>
  <c r="BK1028" i="2"/>
  <c r="J925" i="2"/>
  <c r="J1244" i="2"/>
  <c r="BK192" i="2"/>
  <c r="J1028" i="2"/>
  <c r="J1078" i="2"/>
  <c r="J1470" i="2"/>
  <c r="BK1410" i="2"/>
  <c r="BK449" i="2"/>
  <c r="J1031" i="2"/>
  <c r="J856" i="2"/>
  <c r="BK1183" i="2"/>
  <c r="J424" i="2"/>
  <c r="BK1267" i="2"/>
  <c r="J1232" i="2"/>
  <c r="J688" i="2"/>
  <c r="J569" i="2"/>
  <c r="J1101" i="2"/>
  <c r="J169" i="2"/>
  <c r="P186" i="2" l="1"/>
  <c r="BK910" i="2"/>
  <c r="J910" i="2"/>
  <c r="J68" i="2"/>
  <c r="T186" i="2"/>
  <c r="R910" i="2"/>
  <c r="R940" i="2"/>
  <c r="P775" i="2"/>
  <c r="P195" i="2" s="1"/>
  <c r="BK1047" i="2"/>
  <c r="J1047" i="2"/>
  <c r="J74" i="2"/>
  <c r="T940" i="2"/>
  <c r="P1081" i="2"/>
  <c r="P1136" i="2"/>
  <c r="R775" i="2"/>
  <c r="R195" i="2" s="1"/>
  <c r="BK1081" i="2"/>
  <c r="J1081" i="2" s="1"/>
  <c r="J76" i="2" s="1"/>
  <c r="BK1136" i="2"/>
  <c r="J1136" i="2" s="1"/>
  <c r="J78" i="2" s="1"/>
  <c r="P1153" i="2"/>
  <c r="BK775" i="2"/>
  <c r="J775" i="2" s="1"/>
  <c r="J66" i="2" s="1"/>
  <c r="BK999" i="2"/>
  <c r="BK1129" i="2"/>
  <c r="J1129" i="2" s="1"/>
  <c r="J77" i="2" s="1"/>
  <c r="BK1153" i="2"/>
  <c r="J1153" i="2" s="1"/>
  <c r="J79" i="2" s="1"/>
  <c r="P999" i="2"/>
  <c r="P1249" i="2"/>
  <c r="T775" i="2"/>
  <c r="T195" i="2"/>
  <c r="T910" i="2"/>
  <c r="R1047" i="2"/>
  <c r="BK1249" i="2"/>
  <c r="J1249" i="2" s="1"/>
  <c r="J82" i="2" s="1"/>
  <c r="P798" i="2"/>
  <c r="T928" i="2"/>
  <c r="T924" i="2"/>
  <c r="T1162" i="2"/>
  <c r="R1353" i="2"/>
  <c r="T798" i="2"/>
  <c r="P928" i="2"/>
  <c r="P1162" i="2"/>
  <c r="T1394" i="2"/>
  <c r="BK940" i="2"/>
  <c r="J940" i="2"/>
  <c r="J71" i="2" s="1"/>
  <c r="P1047" i="2"/>
  <c r="T1249" i="2"/>
  <c r="P1455" i="2"/>
  <c r="BK798" i="2"/>
  <c r="J798" i="2"/>
  <c r="J67" i="2" s="1"/>
  <c r="BK928" i="2"/>
  <c r="J928" i="2" s="1"/>
  <c r="J70" i="2" s="1"/>
  <c r="T999" i="2"/>
  <c r="BK1162" i="2"/>
  <c r="J1162" i="2"/>
  <c r="J80" i="2"/>
  <c r="BK1394" i="2"/>
  <c r="J1394" i="2"/>
  <c r="J84" i="2" s="1"/>
  <c r="T1476" i="2"/>
  <c r="R186" i="2"/>
  <c r="P910" i="2"/>
  <c r="R999" i="2"/>
  <c r="R1249" i="2"/>
  <c r="P1394" i="2"/>
  <c r="T1455" i="2"/>
  <c r="P1476" i="2"/>
  <c r="BK1485" i="2"/>
  <c r="J1485" i="2" s="1"/>
  <c r="J87" i="2" s="1"/>
  <c r="BK186" i="2"/>
  <c r="J186" i="2"/>
  <c r="J64" i="2" s="1"/>
  <c r="P940" i="2"/>
  <c r="T1081" i="2"/>
  <c r="P1129" i="2"/>
  <c r="R1129" i="2"/>
  <c r="T1136" i="2"/>
  <c r="R1153" i="2"/>
  <c r="P1353" i="2"/>
  <c r="BK1455" i="2"/>
  <c r="J1455" i="2"/>
  <c r="J85" i="2" s="1"/>
  <c r="P1485" i="2"/>
  <c r="R798" i="2"/>
  <c r="R928" i="2"/>
  <c r="R924" i="2"/>
  <c r="T1047" i="2"/>
  <c r="T1129" i="2"/>
  <c r="R1162" i="2"/>
  <c r="BK1353" i="2"/>
  <c r="J1353" i="2"/>
  <c r="J83" i="2" s="1"/>
  <c r="T1353" i="2"/>
  <c r="R1455" i="2"/>
  <c r="R1485" i="2"/>
  <c r="R1081" i="2"/>
  <c r="R1136" i="2"/>
  <c r="T1153" i="2"/>
  <c r="R1394" i="2"/>
  <c r="BK1476" i="2"/>
  <c r="J1476" i="2" s="1"/>
  <c r="J86" i="2" s="1"/>
  <c r="R1476" i="2"/>
  <c r="T1485" i="2"/>
  <c r="BK180" i="2"/>
  <c r="J180" i="2"/>
  <c r="J63" i="2" s="1"/>
  <c r="BK195" i="2"/>
  <c r="J195" i="2" s="1"/>
  <c r="J65" i="2" s="1"/>
  <c r="BK924" i="2"/>
  <c r="J924" i="2"/>
  <c r="J69" i="2" s="1"/>
  <c r="BK1077" i="2"/>
  <c r="J1077" i="2" s="1"/>
  <c r="J75" i="2" s="1"/>
  <c r="BK1243" i="2"/>
  <c r="J1243" i="2"/>
  <c r="J81" i="2" s="1"/>
  <c r="BK175" i="2"/>
  <c r="BK109" i="2" s="1"/>
  <c r="BF1011" i="2"/>
  <c r="BF154" i="2"/>
  <c r="BF283" i="2"/>
  <c r="BF353" i="2"/>
  <c r="BF582" i="2"/>
  <c r="BF675" i="2"/>
  <c r="BF966" i="2"/>
  <c r="BF1288" i="2"/>
  <c r="J101" i="2"/>
  <c r="F104" i="2"/>
  <c r="BF115" i="2"/>
  <c r="BF146" i="2"/>
  <c r="BF187" i="2"/>
  <c r="BF449" i="2"/>
  <c r="BF485" i="2"/>
  <c r="BF542" i="2"/>
  <c r="BF1022" i="2"/>
  <c r="BF1058" i="2"/>
  <c r="BF1074" i="2"/>
  <c r="BF1082" i="2"/>
  <c r="BF1095" i="2"/>
  <c r="BF1103" i="2"/>
  <c r="BF1111" i="2"/>
  <c r="BF1130" i="2"/>
  <c r="BF1171" i="2"/>
  <c r="BF1200" i="2"/>
  <c r="BF1400" i="2"/>
  <c r="BF166" i="2"/>
  <c r="BF176" i="2"/>
  <c r="BF331" i="2"/>
  <c r="BF469" i="2"/>
  <c r="BF644" i="2"/>
  <c r="BF776" i="2"/>
  <c r="BF827" i="2"/>
  <c r="BF921" i="2"/>
  <c r="BF937" i="2"/>
  <c r="BF1008" i="2"/>
  <c r="BF1039" i="2"/>
  <c r="BF1118" i="2"/>
  <c r="BF1150" i="2"/>
  <c r="BF1419" i="2"/>
  <c r="BF588" i="2"/>
  <c r="BF799" i="2"/>
  <c r="BF902" i="2"/>
  <c r="BF929" i="2"/>
  <c r="BF1105" i="2"/>
  <c r="BF1113" i="2"/>
  <c r="BF1125" i="2"/>
  <c r="BF1133" i="2"/>
  <c r="BF1187" i="2"/>
  <c r="BF1250" i="2"/>
  <c r="BF1224" i="2"/>
  <c r="BF1329" i="2"/>
  <c r="BF1240" i="2"/>
  <c r="BF1359" i="2"/>
  <c r="BF1192" i="2"/>
  <c r="BF1229" i="2"/>
  <c r="BF1154" i="2"/>
  <c r="E48" i="2"/>
  <c r="BF128" i="2"/>
  <c r="BF135" i="2"/>
  <c r="BF138" i="2"/>
  <c r="BF271" i="2"/>
  <c r="BF404" i="2"/>
  <c r="BF472" i="2"/>
  <c r="BF498" i="2"/>
  <c r="BF534" i="2"/>
  <c r="BF578" i="2"/>
  <c r="BF792" i="2"/>
  <c r="BF907" i="2"/>
  <c r="BF941" i="2"/>
  <c r="BF995" i="2"/>
  <c r="BF1031" i="2"/>
  <c r="BF1053" i="2"/>
  <c r="BF1208" i="2"/>
  <c r="BF1278" i="2"/>
  <c r="BF1297" i="2"/>
  <c r="BF1306" i="2"/>
  <c r="BF1452" i="2"/>
  <c r="BF1346" i="2"/>
  <c r="BF1470" i="2"/>
  <c r="BF707" i="2"/>
  <c r="BF817" i="2"/>
  <c r="BF914" i="2"/>
  <c r="BF925" i="2"/>
  <c r="BF1000" i="2"/>
  <c r="BF1090" i="2"/>
  <c r="BF1127" i="2"/>
  <c r="BF1159" i="2"/>
  <c r="BF1391" i="2"/>
  <c r="BF110" i="2"/>
  <c r="BF120" i="2"/>
  <c r="BF169" i="2"/>
  <c r="BF196" i="2"/>
  <c r="BF206" i="2"/>
  <c r="BF226" i="2"/>
  <c r="BF639" i="2"/>
  <c r="BF781" i="2"/>
  <c r="BF789" i="2"/>
  <c r="BF795" i="2"/>
  <c r="BF969" i="2"/>
  <c r="BF981" i="2"/>
  <c r="BF1078" i="2"/>
  <c r="BF1373" i="2"/>
  <c r="BF1414" i="2"/>
  <c r="BF1424" i="2"/>
  <c r="BF1436" i="2"/>
  <c r="BF1439" i="2"/>
  <c r="BF1350" i="2"/>
  <c r="BF1366" i="2"/>
  <c r="BF1405" i="2"/>
  <c r="BF1410" i="2"/>
  <c r="BF1477" i="2"/>
  <c r="BF1034" i="2"/>
  <c r="BF1048" i="2"/>
  <c r="BF1061" i="2"/>
  <c r="BF1109" i="2"/>
  <c r="BF1309" i="2"/>
  <c r="BF1368" i="2"/>
  <c r="BF1431" i="2"/>
  <c r="BF1488" i="2"/>
  <c r="BF1490" i="2"/>
  <c r="BF1492" i="2"/>
  <c r="BF1255" i="2"/>
  <c r="BF1311" i="2"/>
  <c r="BF1376" i="2"/>
  <c r="BF1494" i="2"/>
  <c r="BF384" i="2"/>
  <c r="BF512" i="2"/>
  <c r="BF688" i="2"/>
  <c r="BF812" i="2"/>
  <c r="BF991" i="2"/>
  <c r="BF1028" i="2"/>
  <c r="BF1044" i="2"/>
  <c r="BF1123" i="2"/>
  <c r="BF1147" i="2"/>
  <c r="BF1232" i="2"/>
  <c r="BF1364" i="2"/>
  <c r="BF1395" i="2"/>
  <c r="BF1427" i="2"/>
  <c r="BF1444" i="2"/>
  <c r="BF1448" i="2"/>
  <c r="BF1456" i="2"/>
  <c r="BF1464" i="2"/>
  <c r="BF1467" i="2"/>
  <c r="BF1473" i="2"/>
  <c r="BF1482" i="2"/>
  <c r="BF1486" i="2"/>
  <c r="BF181" i="2"/>
  <c r="BF192" i="2"/>
  <c r="BF201" i="2"/>
  <c r="BF255" i="2"/>
  <c r="BF264" i="2"/>
  <c r="BF274" i="2"/>
  <c r="BF364" i="2"/>
  <c r="BF444" i="2"/>
  <c r="BF523" i="2"/>
  <c r="BF539" i="2"/>
  <c r="BF585" i="2"/>
  <c r="BF759" i="2"/>
  <c r="BF848" i="2"/>
  <c r="BF917" i="2"/>
  <c r="BF953" i="2"/>
  <c r="BF1107" i="2"/>
  <c r="BF1121" i="2"/>
  <c r="BF1142" i="2"/>
  <c r="BF1316" i="2"/>
  <c r="BF1378" i="2"/>
  <c r="BF1314" i="2"/>
  <c r="BF1381" i="2"/>
  <c r="BF988" i="2"/>
  <c r="BF1085" i="2"/>
  <c r="BF1116" i="2"/>
  <c r="BF150" i="2"/>
  <c r="BF172" i="2"/>
  <c r="BF357" i="2"/>
  <c r="BF452" i="2"/>
  <c r="BF591" i="2"/>
  <c r="BF784" i="2"/>
  <c r="BF856" i="2"/>
  <c r="BF911" i="2"/>
  <c r="BF1066" i="2"/>
  <c r="BF1098" i="2"/>
  <c r="BF1183" i="2"/>
  <c r="BF1354" i="2"/>
  <c r="BF1137" i="2"/>
  <c r="BF246" i="2"/>
  <c r="BF424" i="2"/>
  <c r="BF552" i="2"/>
  <c r="BF569" i="2"/>
  <c r="BF843" i="2"/>
  <c r="BF1019" i="2"/>
  <c r="BF1341" i="2"/>
  <c r="BF547" i="2"/>
  <c r="BF767" i="2"/>
  <c r="BF807" i="2"/>
  <c r="BF832" i="2"/>
  <c r="BF932" i="2"/>
  <c r="BF985" i="2"/>
  <c r="BF1071" i="2"/>
  <c r="BF1093" i="2"/>
  <c r="BF1140" i="2"/>
  <c r="BF1163" i="2"/>
  <c r="BF1302" i="2"/>
  <c r="BF1220" i="2"/>
  <c r="BF1244" i="2"/>
  <c r="BF1267" i="2"/>
  <c r="BF1025" i="2"/>
  <c r="BF1101" i="2"/>
  <c r="F35" i="2"/>
  <c r="BB55" i="1" s="1"/>
  <c r="BB54" i="1" s="1"/>
  <c r="AX54" i="1" s="1"/>
  <c r="F33" i="2"/>
  <c r="AZ55" i="1" s="1"/>
  <c r="AZ54" i="1" s="1"/>
  <c r="W29" i="1" s="1"/>
  <c r="F36" i="2"/>
  <c r="BC55" i="1" s="1"/>
  <c r="BC54" i="1" s="1"/>
  <c r="AY54" i="1" s="1"/>
  <c r="J33" i="2"/>
  <c r="AV55" i="1" s="1"/>
  <c r="F37" i="2"/>
  <c r="BD55" i="1" s="1"/>
  <c r="BD54" i="1" s="1"/>
  <c r="W33" i="1" s="1"/>
  <c r="J175" i="2" l="1"/>
  <c r="J62" i="2" s="1"/>
  <c r="P924" i="2"/>
  <c r="R108" i="2"/>
  <c r="T108" i="2"/>
  <c r="P108" i="2"/>
  <c r="R998" i="2"/>
  <c r="BK108" i="2"/>
  <c r="J108" i="2" s="1"/>
  <c r="J60" i="2" s="1"/>
  <c r="T998" i="2"/>
  <c r="P998" i="2"/>
  <c r="BK998" i="2"/>
  <c r="J998" i="2"/>
  <c r="J72" i="2"/>
  <c r="J109" i="2"/>
  <c r="J61" i="2"/>
  <c r="J999" i="2"/>
  <c r="J73" i="2"/>
  <c r="AV54" i="1"/>
  <c r="AK29" i="1" s="1"/>
  <c r="W31" i="1"/>
  <c r="J34" i="2"/>
  <c r="AW55" i="1" s="1"/>
  <c r="AT55" i="1" s="1"/>
  <c r="W32" i="1"/>
  <c r="F34" i="2"/>
  <c r="BA55" i="1" s="1"/>
  <c r="BA54" i="1" s="1"/>
  <c r="W30" i="1" s="1"/>
  <c r="P107" i="2" l="1"/>
  <c r="AU55" i="1" s="1"/>
  <c r="AU54" i="1" s="1"/>
  <c r="T107" i="2"/>
  <c r="R107" i="2"/>
  <c r="BK107" i="2"/>
  <c r="J107" i="2"/>
  <c r="J30" i="2" s="1"/>
  <c r="AG55" i="1" s="1"/>
  <c r="AG54" i="1" s="1"/>
  <c r="AK26" i="1" s="1"/>
  <c r="AW54" i="1"/>
  <c r="AK30" i="1" s="1"/>
  <c r="J39" i="2" l="1"/>
  <c r="J59" i="2"/>
  <c r="AK35" i="1"/>
  <c r="AN55" i="1"/>
  <c r="AT54" i="1"/>
  <c r="AN54" i="1" l="1"/>
</calcChain>
</file>

<file path=xl/sharedStrings.xml><?xml version="1.0" encoding="utf-8"?>
<sst xmlns="http://schemas.openxmlformats.org/spreadsheetml/2006/main" count="12915" uniqueCount="1721">
  <si>
    <t>Export Komplet</t>
  </si>
  <si>
    <t>VZ</t>
  </si>
  <si>
    <t>2.0</t>
  </si>
  <si>
    <t>ZAMOK</t>
  </si>
  <si>
    <t>False</t>
  </si>
  <si>
    <t>{061f1b43-36e5-426e-b7c6-fa04bdee5118}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</si>
  <si>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</si>
  <si>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</si>
  <si>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</si>
  <si>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</si>
  <si>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</si>
  <si>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</si>
  <si>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</si>
  <si>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</si>
  <si>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</si>
  <si>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</si>
  <si>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</si>
  <si>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Zateplení BD Nadační 964</t>
  </si>
  <si>
    <t>KSO:</t>
  </si>
  <si>
    <t/>
  </si>
  <si>
    <t>CC-CZ:</t>
  </si>
  <si>
    <t>Místo:</t>
  </si>
  <si>
    <t>Odry</t>
  </si>
  <si>
    <t>Datum:</t>
  </si>
  <si>
    <t>1. 5. 2021</t>
  </si>
  <si>
    <t>Zadavatel:</t>
  </si>
  <si>
    <t>IČ:</t>
  </si>
  <si>
    <t xml:space="preserve">00298221 </t>
  </si>
  <si>
    <t>Město Odry</t>
  </si>
  <si>
    <t>DIČ:</t>
  </si>
  <si>
    <t>Uchazeč:</t>
  </si>
  <si>
    <t>Vyplň údaj</t>
  </si>
  <si>
    <t>Projektant:</t>
  </si>
  <si>
    <t xml:space="preserve">06923321 </t>
  </si>
  <si>
    <t xml:space="preserve">Made 4 BIM s.r.o.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</si>
  <si>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</si>
  <si>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</si>
  <si>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</si>
  <si>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</si>
  <si>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</si>
  <si>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</si>
  <si>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</si>
  <si>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</si>
  <si>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</si>
  <si>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</si>
  <si>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</si>
  <si>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</si>
  <si>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</si>
  <si>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</si>
  <si>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</si>
  <si>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</si>
  <si>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</si>
  <si>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</si>
  <si>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</si>
  <si>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</si>
  <si>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</si>
  <si>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</si>
  <si>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</si>
  <si>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</si>
  <si>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</si>
  <si>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</si>
  <si>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</si>
  <si>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</si>
  <si>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</si>
  <si>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</si>
  <si>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</si>
  <si>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</si>
  <si>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</si>
  <si>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</si>
  <si>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</si>
  <si>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</si>
  <si>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</si>
  <si>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</si>
  <si>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</si>
  <si>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</si>
  <si>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</si>
  <si>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</si>
  <si>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</si>
  <si>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Zateplení BD</t>
  </si>
  <si>
    <t>STA</t>
  </si>
  <si>
    <t>{8a9cb8d6-705e-4f12-a06f-ba8e4777cfca}</t>
  </si>
  <si>
    <t>KRYCÍ LIST SOUPISU PRACÍ</t>
  </si>
  <si>
    <t>Objekt:</t>
  </si>
  <si>
    <t>1 - Zateplení BD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</si>
  <si>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</si>
  <si>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</si>
  <si>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</si>
  <si>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</si>
  <si>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</si>
  <si>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</si>
  <si>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</si>
  <si>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</si>
  <si>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</si>
  <si>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</si>
  <si>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  63 - Podlahy a podlahové konstrukce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</si>
  <si>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</si>
  <si>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</si>
  <si>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</si>
  <si>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  61 - Úprava povrchů vnitřních</t>
  </si>
  <si>
    <t xml:space="preserve">      94 - Lešení a stavební výtahy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</si>
  <si>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</si>
  <si>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</si>
  <si>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</si>
  <si>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</si>
  <si>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</si>
  <si>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</si>
  <si>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</si>
  <si>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</si>
  <si>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</si>
  <si>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</si>
  <si>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</si>
  <si>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</si>
  <si>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</si>
  <si>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</si>
  <si>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</si>
  <si>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</si>
  <si>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</si>
  <si>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</si>
  <si>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</si>
  <si>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</si>
  <si>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</si>
  <si>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</si>
  <si>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</si>
  <si>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</si>
  <si>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</si>
  <si>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</si>
  <si>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</si>
  <si>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</si>
  <si>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</si>
  <si>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</si>
  <si>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</si>
  <si>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</si>
  <si>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</si>
  <si>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</si>
  <si>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113107030</t>
  </si>
  <si>
    <t>Odstranění podkladu z betonu prostého tl do 100 mm při překopech ručně</t>
  </si>
  <si>
    <t>m2</t>
  </si>
  <si>
    <t>CS ÚRS 2022 02</t>
  </si>
  <si>
    <t>4</t>
  </si>
  <si>
    <t>2</t>
  </si>
  <si>
    <t>-496191800</t>
  </si>
  <si>
    <t>PP</t>
  </si>
  <si>
    <t>Odstranění podkladů nebo krytů při překopech inženýrských sítí s přemístěním hmot na skládku ve vzdálenosti do 3 m nebo s naložením na dopravní prostředek ručně z betonu prostého, o tl. vrstvy do 100 mm</t>
  </si>
  <si>
    <t>Online PSC</t>
  </si>
  <si>
    <t>https://podminky.urs.cz/item/CS_URS_2022_02/113107030</t>
  </si>
  <si>
    <t>VV</t>
  </si>
  <si>
    <t>před vstupem</t>
  </si>
  <si>
    <t>12</t>
  </si>
  <si>
    <t>129911123</t>
  </si>
  <si>
    <t>Bourání zdiva z ŽB nebo předpjatého betonu v odkopávkách nebo prokopávkách ručně</t>
  </si>
  <si>
    <t>m3</t>
  </si>
  <si>
    <t>-1093024410</t>
  </si>
  <si>
    <t>Bourání konstrukcí v odkopávkách a prokopávkách ručně s přemístěním suti na hromady na vzdálenost do 20 m nebo s naložením na dopravní prostředek z betonu železového nebo předpjatého</t>
  </si>
  <si>
    <t>https://podminky.urs.cz/item/CS_URS_2022_02/129911123</t>
  </si>
  <si>
    <t>výtah kotelna</t>
  </si>
  <si>
    <t>2,5</t>
  </si>
  <si>
    <t>3</t>
  </si>
  <si>
    <t>132154203</t>
  </si>
  <si>
    <t>Hloubení zapažených rýh š do 2000 mm v hornině třídy těžitelnosti I skupiny 1 a 2 objem do 100 m3</t>
  </si>
  <si>
    <t>-1629293441</t>
  </si>
  <si>
    <t>Hloubení zapažených rýh šířky přes 800 do 2 000 mm strojně s urovnáním dna do předepsaného profilu a spádu v hornině třídy těžitelnosti I skupiny 1 a 2 přes 50 do 100 m3</t>
  </si>
  <si>
    <t>https://podminky.urs.cz/item/CS_URS_2022_02/132154203</t>
  </si>
  <si>
    <t>okolo domu</t>
  </si>
  <si>
    <t>15*0,8*2</t>
  </si>
  <si>
    <t>38*0,8</t>
  </si>
  <si>
    <t>12*0,8</t>
  </si>
  <si>
    <t>Součet</t>
  </si>
  <si>
    <t>151101101</t>
  </si>
  <si>
    <t>Zřízení příložného pažení a rozepření stěn rýh hl do 2 m</t>
  </si>
  <si>
    <t>-127218648</t>
  </si>
  <si>
    <t>Zřízení pažení a rozepření stěn rýh pro podzemní vedení příložné pro jakoukoliv mezerovitost, hloubky do 2 m</t>
  </si>
  <si>
    <t>https://podminky.urs.cz/item/CS_URS_2022_02/151101101</t>
  </si>
  <si>
    <t>5</t>
  </si>
  <si>
    <t>151101111</t>
  </si>
  <si>
    <t>Odstranění příložného pažení a rozepření stěn rýh hl do 2 m</t>
  </si>
  <si>
    <t>753952864</t>
  </si>
  <si>
    <t>Odstranění pažení a rozepření stěn rýh pro podzemní vedení s uložením materiálu na vzdálenost do 3 m od kraje výkopu příložné, hloubky do 2 m</t>
  </si>
  <si>
    <t>https://podminky.urs.cz/item/CS_URS_2022_02/151101111</t>
  </si>
  <si>
    <t>6</t>
  </si>
  <si>
    <t>162751119</t>
  </si>
  <si>
    <t>Příplatek k vodorovnému přemístění výkopku/sypaniny z horniny třídy těžitelnosti I skupiny 1 až 3 ZKD 1000 m přes 10000 m</t>
  </si>
  <si>
    <t>1378469401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</si>
  <si>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</si>
  <si>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</si>
  <si>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15*0,8*2*0,1</t>
  </si>
  <si>
    <t>38*0,8*0,1</t>
  </si>
  <si>
    <t>12*0,8*0,1</t>
  </si>
  <si>
    <t>7</t>
  </si>
  <si>
    <t>162751137</t>
  </si>
  <si>
    <t>Vodorovné přemístění přes 9 000 do 10000 m výkopku/sypaniny z horniny třídy těžitelnosti II skupiny 4 a 5</t>
  </si>
  <si>
    <t>412349517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</si>
  <si>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</si>
  <si>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https://podminky.urs.cz/item/CS_URS_2022_02/162751137</t>
  </si>
  <si>
    <t>6,4*5 'Přepočtené koeficientem množství</t>
  </si>
  <si>
    <t>8</t>
  </si>
  <si>
    <t>171201231</t>
  </si>
  <si>
    <t>Poplatek za uložení zeminy a kamení na recyklační skládce (skládkovné) kód odpadu 17 05 04</t>
  </si>
  <si>
    <t>t</t>
  </si>
  <si>
    <t>905720312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</si>
  <si>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</si>
  <si>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</si>
  <si>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6,4*2</t>
  </si>
  <si>
    <t>9</t>
  </si>
  <si>
    <t>174151101</t>
  </si>
  <si>
    <t>Zásyp jam, šachet rýh nebo kolem objektů sypaninou se zhutněním</t>
  </si>
  <si>
    <t>-1706674723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</si>
  <si>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</si>
  <si>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</si>
  <si>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15*0,8*2*-0,1</t>
  </si>
  <si>
    <t>38*0,8*-0,1</t>
  </si>
  <si>
    <t>12*0,8*-0,1</t>
  </si>
  <si>
    <t>10</t>
  </si>
  <si>
    <t>181411132</t>
  </si>
  <si>
    <t>Založení parkového trávníku výsevem pl do 1000 m2 ve svahu přes 1:5 do 1:2</t>
  </si>
  <si>
    <t>1090402537</t>
  </si>
  <si>
    <t>Založení trávníku na půdě předem připravené plochy do 1000 m2 výsevem včetně utažení parkového na svahu přes 1:5 do 1:2</t>
  </si>
  <si>
    <t>https://podminky.urs.cz/item/CS_URS_2022_02/181411132</t>
  </si>
  <si>
    <t>11</t>
  </si>
  <si>
    <t>M</t>
  </si>
  <si>
    <t>00572410</t>
  </si>
  <si>
    <t>osivo směs travní parková</t>
  </si>
  <si>
    <t>kg</t>
  </si>
  <si>
    <t>-1134900320</t>
  </si>
  <si>
    <t>180*0,05 'Přepočtené koeficientem množství</t>
  </si>
  <si>
    <t>181912111</t>
  </si>
  <si>
    <t>Úprava pláně v hornině třídy těžitelnosti I skupiny 3 bez zhutnění ručně</t>
  </si>
  <si>
    <t>-2128967537</t>
  </si>
  <si>
    <t>Úprava pláně vyrovnáním výškových rozdílů ručně v hornině třídy těžitelnosti I skupiny 3 bez zhutnění</t>
  </si>
  <si>
    <t>https://podminky.urs.cz/item/CS_URS_2022_02/181912111</t>
  </si>
  <si>
    <t>Zemní práce - přípravné a přidružené práce</t>
  </si>
  <si>
    <t>13</t>
  </si>
  <si>
    <t>113106021</t>
  </si>
  <si>
    <t>Rozebrání dlažeb při překopech komunikací pro pěší z betonových dlaždic ručně</t>
  </si>
  <si>
    <t>-588835689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</si>
  <si>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</si>
  <si>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https://podminky.urs.cz/item/CS_URS_2022_02/113106021</t>
  </si>
  <si>
    <t>65*0,5</t>
  </si>
  <si>
    <t>Svislé a kompletní konstrukce</t>
  </si>
  <si>
    <t>14</t>
  </si>
  <si>
    <t>310239211</t>
  </si>
  <si>
    <t>Zazdívka otvorů pl přes 1 do 4 m2 ve zdivu nadzákladovém cihlami pálenými na MVC</t>
  </si>
  <si>
    <t>-1549373177</t>
  </si>
  <si>
    <t>Zazdívka otvorů ve zdivu nadzákladovém cihlami pálenými plochy přes 1 m2 do 4 m2 na maltu vápenocementovou</t>
  </si>
  <si>
    <t>https://podminky.urs.cz/item/CS_URS_2022_02/310239211</t>
  </si>
  <si>
    <t xml:space="preserve">kotelna výtah </t>
  </si>
  <si>
    <t>1,2*2*0,45</t>
  </si>
  <si>
    <t>Komunikace pozemní</t>
  </si>
  <si>
    <t>451577877</t>
  </si>
  <si>
    <t>Podklad nebo lože pod dlažbu vodorovný nebo do sklonu 1:5 ze štěrkopísku tl přes 30 do 100 mm</t>
  </si>
  <si>
    <t>-881694706</t>
  </si>
  <si>
    <t>Podklad nebo lože pod dlažbu (přídlažbu) v ploše vodorovné nebo ve sklonu do 1:5, tloušťky od 30 do 100 mm ze štěrkopísku</t>
  </si>
  <si>
    <t>https://podminky.urs.cz/item/CS_URS_2022_02/451577877</t>
  </si>
  <si>
    <t>okap chodník</t>
  </si>
  <si>
    <t>16</t>
  </si>
  <si>
    <t>637211121</t>
  </si>
  <si>
    <t>Okapový chodník z betonových dlaždic tl 40 mm kladených do písku se zalitím spár MC</t>
  </si>
  <si>
    <t>-1543120944</t>
  </si>
  <si>
    <t>Okapový chodník z dlaždic betonových se zalitím spár cementovou maltou do písku, tl. dlaždic 40 mm</t>
  </si>
  <si>
    <t>https://podminky.urs.cz/item/CS_URS_2022_02/637211121</t>
  </si>
  <si>
    <t>Úpravy povrchů, podlahy a osazování výplní</t>
  </si>
  <si>
    <t>17</t>
  </si>
  <si>
    <t>612315215</t>
  </si>
  <si>
    <t>Vápenná hladká omítka malých ploch přes 1 do 4 m2 na stěnách</t>
  </si>
  <si>
    <t>kus</t>
  </si>
  <si>
    <t>-901707170</t>
  </si>
  <si>
    <t>Vápenná omítka jednotlivých malých ploch hladká na stěnách, plochy jednotlivě přes 1,0 do 4 m2</t>
  </si>
  <si>
    <t>https://podminky.urs.cz/item/CS_URS_2022_02/612315215</t>
  </si>
  <si>
    <t>kotelna výtah - zvenku</t>
  </si>
  <si>
    <t>18</t>
  </si>
  <si>
    <t>612315225</t>
  </si>
  <si>
    <t>Vápenná štuková omítka malých ploch přes 1 do 4 m2 na stěnách</t>
  </si>
  <si>
    <t>1629479038</t>
  </si>
  <si>
    <t>Vápenná omítka jednotlivých malých ploch štuková na stěnách, plochy jednotlivě přes 1,0 do 4 m2</t>
  </si>
  <si>
    <t>https://podminky.urs.cz/item/CS_URS_2022_02/612315225</t>
  </si>
  <si>
    <t>kotelna zazdívka</t>
  </si>
  <si>
    <t>19</t>
  </si>
  <si>
    <t>612315301</t>
  </si>
  <si>
    <t>Vápenná hladká omítka ostění nebo nadpraží</t>
  </si>
  <si>
    <t>-370261302</t>
  </si>
  <si>
    <t>Vápenná omítka ostění nebo nadpraží hladká</t>
  </si>
  <si>
    <t>https://podminky.urs.cz/item/CS_URS_2022_02/612315301</t>
  </si>
  <si>
    <t>ostění vnější</t>
  </si>
  <si>
    <t>O01</t>
  </si>
  <si>
    <t>(1,6+1,5+1,6)*25*0,2</t>
  </si>
  <si>
    <t>O02</t>
  </si>
  <si>
    <t>(1,5+1,6)*6*0,2</t>
  </si>
  <si>
    <t>(0,9+2,3+1)*6*0,2</t>
  </si>
  <si>
    <t>O04</t>
  </si>
  <si>
    <t>(1,6+2,35+1,6)*2*0,2</t>
  </si>
  <si>
    <t>O03</t>
  </si>
  <si>
    <t>(1,6+0,9+1,6)*4*0,2</t>
  </si>
  <si>
    <t>O05</t>
  </si>
  <si>
    <t>(0,6+1,5+0,6)*0,2</t>
  </si>
  <si>
    <t>O06</t>
  </si>
  <si>
    <t>(0,6+0,6+0,6)*10*0,2</t>
  </si>
  <si>
    <t>O07</t>
  </si>
  <si>
    <t>(0,6+1,2+0,6)*4*0,2</t>
  </si>
  <si>
    <t>20</t>
  </si>
  <si>
    <t>612315302</t>
  </si>
  <si>
    <t>Vápenná štuková omítka ostění nebo nadpraží</t>
  </si>
  <si>
    <t>963446951</t>
  </si>
  <si>
    <t>Vápenná omítka ostění nebo nadpraží štuková</t>
  </si>
  <si>
    <t>https://podminky.urs.cz/item/CS_URS_2022_02/612315302</t>
  </si>
  <si>
    <t>ostění vnitřní</t>
  </si>
  <si>
    <t>(1,6+1,5+1,6)*25*0,25</t>
  </si>
  <si>
    <t>(1,5+1,6)*6*0,25</t>
  </si>
  <si>
    <t>(0,9+2,3+1)*6*0,25</t>
  </si>
  <si>
    <t>(1,6+2,35+1,6)*2*0,25</t>
  </si>
  <si>
    <t>(1,6+0,9+1,6)*4*0,25</t>
  </si>
  <si>
    <t>(0,6+1,5+0,6)*0,25</t>
  </si>
  <si>
    <t>(0,6+0,6+0,6)*10*0,25</t>
  </si>
  <si>
    <t>(0,6+1,2+0,6)*4*0,25</t>
  </si>
  <si>
    <t>621131121</t>
  </si>
  <si>
    <t>Penetrační nátěr vnějších podhledů nanášený ručně</t>
  </si>
  <si>
    <t>-1358290688</t>
  </si>
  <si>
    <t>Podkladní a spojovací vrstva vnějších omítaných ploch penetrace nanášená ručně podhledů</t>
  </si>
  <si>
    <t>https://podminky.urs.cz/item/CS_URS_2022_02/621131121</t>
  </si>
  <si>
    <t>stříšky, balkony</t>
  </si>
  <si>
    <t>1*4*8</t>
  </si>
  <si>
    <t>(1+4+1)*0,3*8</t>
  </si>
  <si>
    <t>3,1*1</t>
  </si>
  <si>
    <t>(1+3,1+1)*0,3</t>
  </si>
  <si>
    <t>22</t>
  </si>
  <si>
    <t>621142001</t>
  </si>
  <si>
    <t>Potažení vnějších podhledů sklovláknitým pletivem vtlačeným do tenkovrstvé hmoty</t>
  </si>
  <si>
    <t>-1587805184</t>
  </si>
  <si>
    <t>Potažení vnějších ploch pletivem v ploše nebo pruzích, na plném podkladu sklovláknitým vtlačením do tmelu podhledů</t>
  </si>
  <si>
    <t>https://podminky.urs.cz/item/CS_URS_2022_02/621142001</t>
  </si>
  <si>
    <t>23</t>
  </si>
  <si>
    <t>621221011</t>
  </si>
  <si>
    <t>Montáž kontaktního zateplení vnějších podhledů lepením a mechanickým kotvením desek z minerální vlny s podélnou orientací do betonu a zdiva tl přes 40 do 80 mm</t>
  </si>
  <si>
    <t>1913880145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</si>
  <si>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40 do 80 mm</t>
  </si>
  <si>
    <t>https://podminky.urs.cz/item/CS_URS_2022_02/621221011</t>
  </si>
  <si>
    <t>24</t>
  </si>
  <si>
    <t>63151520</t>
  </si>
  <si>
    <t>deska tepelně izolační minerální kontaktních fasád podélné vlákno λ=0,036 tl 60mm</t>
  </si>
  <si>
    <t>-218102788</t>
  </si>
  <si>
    <t>35,1*1,05 'Přepočtené koeficientem množství</t>
  </si>
  <si>
    <t>25</t>
  </si>
  <si>
    <t>621541022</t>
  </si>
  <si>
    <t>Tenkovrstvá silikonsilikátová zatíraná omítka zrnitost 2,0 mm vnějších podhledů</t>
  </si>
  <si>
    <t>1368005197</t>
  </si>
  <si>
    <t>Omítka tenkovrstvá silikonsilikátová vnějších ploch probarvená bez penetrace, zatíraná (škrábaná), tloušťky 2,0 mm podhledů</t>
  </si>
  <si>
    <t>https://podminky.urs.cz/item/CS_URS_2022_02/621541022</t>
  </si>
  <si>
    <t>26</t>
  </si>
  <si>
    <t>622131121</t>
  </si>
  <si>
    <t>Penetrační nátěr vnějších stěn nanášený ručně</t>
  </si>
  <si>
    <t>-1044837905</t>
  </si>
  <si>
    <t>Podkladní a spojovací vrstva vnějších omítaných ploch penetrace nanášená ručně stěn</t>
  </si>
  <si>
    <t>https://podminky.urs.cz/item/CS_URS_2022_02/622131121</t>
  </si>
  <si>
    <t>komín</t>
  </si>
  <si>
    <t>(0,75+1,05+0,75)*16,6</t>
  </si>
  <si>
    <t>0,75*1,8</t>
  </si>
  <si>
    <t>sokl</t>
  </si>
  <si>
    <t>6,65+6,65+8,7+13,3+39+13,3+7</t>
  </si>
  <si>
    <t>fasada</t>
  </si>
  <si>
    <t>(17,25+11,1+17,25+11,1)*12,5</t>
  </si>
  <si>
    <t>štíty</t>
  </si>
  <si>
    <t>20+20</t>
  </si>
  <si>
    <t>1,5*1,6*-25</t>
  </si>
  <si>
    <t>1,5*1,6*-6</t>
  </si>
  <si>
    <t>0,9*2,3*-6</t>
  </si>
  <si>
    <t>2,35*1,6*-2</t>
  </si>
  <si>
    <t>0,9*1,6*-4</t>
  </si>
  <si>
    <t>(1,6+1,5+1,6)*25*0,3</t>
  </si>
  <si>
    <t>(1,5+1,6)*6*0,3</t>
  </si>
  <si>
    <t>(0,9+2,3+1)*6*0,3</t>
  </si>
  <si>
    <t>(1,6+2,35+1,6)*2*0,3</t>
  </si>
  <si>
    <t>(1,6+0,9+1,6)*4*0,3</t>
  </si>
  <si>
    <t>parapety</t>
  </si>
  <si>
    <t>(1,5)*25*0,3</t>
  </si>
  <si>
    <t>(1,5)*6*0,3</t>
  </si>
  <si>
    <t>(0,9)*6*0,3</t>
  </si>
  <si>
    <t>(2,35)*2*0,3</t>
  </si>
  <si>
    <t>(0,9)*4*0,3</t>
  </si>
  <si>
    <t>ostění sokl</t>
  </si>
  <si>
    <t>(0,6+1,5+0,6+1,5)*0,25</t>
  </si>
  <si>
    <t>(0,6+0,6+0,6+0,6)*10*0,25</t>
  </si>
  <si>
    <t>(0,6+1,2+0,6+1,2)*4*0,25</t>
  </si>
  <si>
    <t>27</t>
  </si>
  <si>
    <t>622135011</t>
  </si>
  <si>
    <t>Vyrovnání podkladu vnějších stěn tmelem tl do 2 mm</t>
  </si>
  <si>
    <t>-1059365185</t>
  </si>
  <si>
    <t>Vyrovnání nerovností podkladu vnějších omítaných ploch tmelem, tloušťky do 2 mm stěn</t>
  </si>
  <si>
    <t>https://podminky.urs.cz/item/CS_URS_2022_02/622135011</t>
  </si>
  <si>
    <t>28</t>
  </si>
  <si>
    <t>622135095</t>
  </si>
  <si>
    <t>Příplatek k vyrovnání vnějších stěn tmelem za každý dalších 1 mm tl</t>
  </si>
  <si>
    <t>1810433074</t>
  </si>
  <si>
    <t>Vyrovnání nerovností podkladu vnějších omítaných ploch tmelem, tloušťky do 2 mm Příplatek k ceně za každý další 1 mm tloušťky podkladní vrstvy přes 2 mm tmelem stěn</t>
  </si>
  <si>
    <t>https://podminky.urs.cz/item/CS_URS_2022_02/622135095</t>
  </si>
  <si>
    <t>786,93*2 'Přepočtené koeficientem množství</t>
  </si>
  <si>
    <t>29</t>
  </si>
  <si>
    <t>622142001</t>
  </si>
  <si>
    <t>Potažení vnějších stěn sklovláknitým pletivem vtlačeným do tenkovrstvé hmoty</t>
  </si>
  <si>
    <t>-949194042</t>
  </si>
  <si>
    <t>Potažení vnějších ploch pletivem v ploše nebo pruzích, na plném podkladu sklovláknitým vtlačením do tmelu stěn</t>
  </si>
  <si>
    <t>https://podminky.urs.cz/item/CS_URS_2022_02/622142001</t>
  </si>
  <si>
    <t>30</t>
  </si>
  <si>
    <t>622143004</t>
  </si>
  <si>
    <t>Montáž omítkových samolepících začišťovacích profilů pro spojení s okenním rámem</t>
  </si>
  <si>
    <t>m</t>
  </si>
  <si>
    <t>288630073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</si>
  <si>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</si>
  <si>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https://podminky.urs.cz/item/CS_URS_2022_02/622143004</t>
  </si>
  <si>
    <t>(1,6+1,5+1,6)*25*2</t>
  </si>
  <si>
    <t>(1,5+1,6)*6*2</t>
  </si>
  <si>
    <t>(0,9+2,3+1)*6*2</t>
  </si>
  <si>
    <t>(1,6+2,35+1,6)*2*2</t>
  </si>
  <si>
    <t>(1,6+0,9+1,6)*4*2</t>
  </si>
  <si>
    <t>(0,6+1,5+0,6)*2</t>
  </si>
  <si>
    <t>(0,6+0,6+0,6)*10*2</t>
  </si>
  <si>
    <t>(0,6+1,2+0,6)*4*2</t>
  </si>
  <si>
    <t>31</t>
  </si>
  <si>
    <t>59051476</t>
  </si>
  <si>
    <t>profil začišťovací PVC 9mm s výztužnou tkaninou pro ostění ETICS</t>
  </si>
  <si>
    <t>-232915880</t>
  </si>
  <si>
    <t>(1,6+1,5+1,6)*25</t>
  </si>
  <si>
    <t>(1,5+1,6)*6</t>
  </si>
  <si>
    <t>(0,9+2,3+1)*6</t>
  </si>
  <si>
    <t>(1,6+2,35+1,6)*2</t>
  </si>
  <si>
    <t>(1,6+0,9+1,6)*4</t>
  </si>
  <si>
    <t>(0,6+1,5+0,6)</t>
  </si>
  <si>
    <t>(0,6+0,6+0,6)*10</t>
  </si>
  <si>
    <t>(0,6+1,2+0,6)*4</t>
  </si>
  <si>
    <t>219,1*1,1 'Přepočtené koeficientem množství</t>
  </si>
  <si>
    <t>32</t>
  </si>
  <si>
    <t>59051510</t>
  </si>
  <si>
    <t>profil začišťovací s okapnicí PVC s výztužnou tkaninou pro nadpraží ETICS</t>
  </si>
  <si>
    <t>953483018</t>
  </si>
  <si>
    <t>(1,5)*25</t>
  </si>
  <si>
    <t>(1,5)*6</t>
  </si>
  <si>
    <t>(0,9)*6</t>
  </si>
  <si>
    <t>(2,35)*2</t>
  </si>
  <si>
    <t>(0,9)*4</t>
  </si>
  <si>
    <t>(1,5)</t>
  </si>
  <si>
    <t>(0,6)*10</t>
  </si>
  <si>
    <t>(1,2)*4</t>
  </si>
  <si>
    <t>72,5*1,1 'Přepočtené koeficientem množství</t>
  </si>
  <si>
    <t>33</t>
  </si>
  <si>
    <t>63127416</t>
  </si>
  <si>
    <t>profil rohový PVC 23x23mm s výztužnou tkaninou š 100mm pro ETICS</t>
  </si>
  <si>
    <t>966207862</t>
  </si>
  <si>
    <t>(1,6+1,6)*25</t>
  </si>
  <si>
    <t>(1,6)*6</t>
  </si>
  <si>
    <t>(2,3+1)*6</t>
  </si>
  <si>
    <t>(1,6+1,6)*2</t>
  </si>
  <si>
    <t>(1,6+1,6)*4</t>
  </si>
  <si>
    <t>(0,6+0,6)</t>
  </si>
  <si>
    <t>(0,6+0,6)*10</t>
  </si>
  <si>
    <t>(0,6+0,6)*4</t>
  </si>
  <si>
    <t>146,6*1,1 'Přepočtené koeficientem množství</t>
  </si>
  <si>
    <t>34</t>
  </si>
  <si>
    <t>622211021</t>
  </si>
  <si>
    <t>Montáž kontaktního zateplení vnějších stěn lepením a mechanickým kotvením polystyrénových desek do betonu a zdiva tl přes 80 do 120 mm</t>
  </si>
  <si>
    <t>870013425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</si>
  <si>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</si>
  <si>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https://podminky.urs.cz/item/CS_URS_2022_02/622211021</t>
  </si>
  <si>
    <t>35</t>
  </si>
  <si>
    <t>28376443</t>
  </si>
  <si>
    <t>deska XPS hrana rovná a strukturovaný povrch 300kPa tl 100mm</t>
  </si>
  <si>
    <t>4682616</t>
  </si>
  <si>
    <t>94,6*1,05 'Přepočtené koeficientem množství</t>
  </si>
  <si>
    <t>36</t>
  </si>
  <si>
    <t>622211031</t>
  </si>
  <si>
    <t>Montáž kontaktního zateplení vnějších stěn lepením a mechanickým kotvením polystyrénových desek do betonu a zdiva tl přes 120 do 160 mm</t>
  </si>
  <si>
    <t>1869428126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</si>
  <si>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</si>
  <si>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https://podminky.urs.cz/item/CS_URS_2022_02/622211031</t>
  </si>
  <si>
    <t>37</t>
  </si>
  <si>
    <t>28376044</t>
  </si>
  <si>
    <t>deska EPS grafitová fasádní λ=0,032 tl 160mm</t>
  </si>
  <si>
    <t>655792393</t>
  </si>
  <si>
    <t>648,65*1,05 'Přepočtené koeficientem množství</t>
  </si>
  <si>
    <t>38</t>
  </si>
  <si>
    <t>622212051</t>
  </si>
  <si>
    <t>Montáž kontaktního zateplení vnějšího ostění, nadpraží nebo parapetu hl. špalety do 400 mm lepením desek z polystyrenu tl do 40 mm</t>
  </si>
  <si>
    <t>1377610511</t>
  </si>
  <si>
    <t>Montáž kontaktního zateplení vnějšího ostění, nadpraží nebo parapetu lepením z polystyrenových desek hloubky špalet přes 200 do 400 mm, tloušťky desek do 40 mm</t>
  </si>
  <si>
    <t>https://podminky.urs.cz/item/CS_URS_2022_02/622212051</t>
  </si>
  <si>
    <t>(1,6+1,5+1,6+1,5)*25</t>
  </si>
  <si>
    <t>(1,5+1,6+1,5)*6</t>
  </si>
  <si>
    <t>(0,9+2,3+1+0,9)*6</t>
  </si>
  <si>
    <t>(1,6+2,35+1,6+2,35)*2</t>
  </si>
  <si>
    <t>(1,6+0,9+1,6+0,9)*4</t>
  </si>
  <si>
    <t>39</t>
  </si>
  <si>
    <t>28376031</t>
  </si>
  <si>
    <t>deska EPS grafitová fasádní λ=0,032 tl 30mm</t>
  </si>
  <si>
    <t>-1725801718</t>
  </si>
  <si>
    <t>56,64*1,05 'Přepočtené koeficientem množství</t>
  </si>
  <si>
    <t>40</t>
  </si>
  <si>
    <t>28376438</t>
  </si>
  <si>
    <t>deska XPS hrana rovná a strukturovaný povrch 250kPa tl 30mm</t>
  </si>
  <si>
    <t>-2133859440</t>
  </si>
  <si>
    <t>18,06*1,05 'Přepočtené koeficientem množství</t>
  </si>
  <si>
    <t>41</t>
  </si>
  <si>
    <t>2094668166</t>
  </si>
  <si>
    <t>(0,6+1,5+0,6+1,5)</t>
  </si>
  <si>
    <t>(0,6+0,6+0,6+0,6)*10</t>
  </si>
  <si>
    <t>(0,6+1,2+0,6+1,2)*4</t>
  </si>
  <si>
    <t>42</t>
  </si>
  <si>
    <t>-1264304474</t>
  </si>
  <si>
    <t>10,65*1,05 'Přepočtené koeficientem množství</t>
  </si>
  <si>
    <t>43</t>
  </si>
  <si>
    <t>622221031</t>
  </si>
  <si>
    <t>Montáž kontaktního zateplení vnějších stěn lepením a mechanickým kotvením TI z minerální vlny s podélnou orientací do zdiva a betonu tl přes 120 do 160 mm</t>
  </si>
  <si>
    <t>-1198013083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</si>
  <si>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</si>
  <si>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https://podminky.urs.cz/item/CS_URS_2022_02/622221031</t>
  </si>
  <si>
    <t>vstup</t>
  </si>
  <si>
    <t>44</t>
  </si>
  <si>
    <t>63151538</t>
  </si>
  <si>
    <t>deska tepelně izolační minerální kontaktních fasád podélné vlákno λ=0,036 tl 160mm</t>
  </si>
  <si>
    <t>1807971913</t>
  </si>
  <si>
    <t>6*1,05 'Přepočtené koeficientem množství</t>
  </si>
  <si>
    <t>45</t>
  </si>
  <si>
    <t>622222051</t>
  </si>
  <si>
    <t>Montáž kontaktního zateplení vnějšího ostění, nadpraží nebo parapetu hl. špalety do 400 mm lepením desek z minerální vlny tl do 40 mm</t>
  </si>
  <si>
    <t>558827934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</si>
  <si>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</si>
  <si>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https://podminky.urs.cz/item/CS_URS_2022_02/622222051</t>
  </si>
  <si>
    <t>(2,4+2,35+2,4)</t>
  </si>
  <si>
    <t>46</t>
  </si>
  <si>
    <t>63151518</t>
  </si>
  <si>
    <t>deska tepelně izolační minerální kontaktních fasád podélné vlákno λ=0,036 tl 40mm</t>
  </si>
  <si>
    <t>1841158186</t>
  </si>
  <si>
    <t>(2,4+2,35+2,4)*0,25</t>
  </si>
  <si>
    <t>1,788*1,1 'Přepočtené koeficientem množství</t>
  </si>
  <si>
    <t>47</t>
  </si>
  <si>
    <t>622251101</t>
  </si>
  <si>
    <t>Příplatek k cenám kontaktního zateplení vnějších stěn za zápustnou montáž a použití tepelněizolačních zátek z polystyrenu</t>
  </si>
  <si>
    <t>2086377690</t>
  </si>
  <si>
    <t>Montáž kontaktního zateplení lepením a mechanickým kotvením Příplatek k cenám za zápustnou montáž kotev s použitím tepelněizolačních zátek na vnější stěny z polystyrenu</t>
  </si>
  <si>
    <t>https://podminky.urs.cz/item/CS_URS_2022_02/622251101</t>
  </si>
  <si>
    <t>48</t>
  </si>
  <si>
    <t>622251105</t>
  </si>
  <si>
    <t>Příplatek k cenám kontaktního zateplení vnějších stěn za zápustnou montáž a použití tepelněizolačních zátek z minerální vlny</t>
  </si>
  <si>
    <t>-1408317197</t>
  </si>
  <si>
    <t>Montáž kontaktního zateplení lepením a mechanickým kotvením Příplatek k cenám za zápustnou montáž kotev s použitím tepelněizolačních zátek na vnější stěny z minerální vlny</t>
  </si>
  <si>
    <t>https://podminky.urs.cz/item/CS_URS_2022_02/622251105</t>
  </si>
  <si>
    <t>49</t>
  </si>
  <si>
    <t>622252001</t>
  </si>
  <si>
    <t>Montáž profilů kontaktního zateplení připevněných mechanicky</t>
  </si>
  <si>
    <t>-1838687306</t>
  </si>
  <si>
    <t>Montáž profilů kontaktního zateplení zakládacích soklových připevněných hmoždinkami</t>
  </si>
  <si>
    <t>https://podminky.urs.cz/item/CS_URS_2022_02/622252001</t>
  </si>
  <si>
    <t>(17,25+11,1+17,25+11,1)</t>
  </si>
  <si>
    <t>50</t>
  </si>
  <si>
    <t>59051653</t>
  </si>
  <si>
    <t>profil zakládací Al tl 0,7mm pro ETICS pro izolant tl 160mm</t>
  </si>
  <si>
    <t>-1955155657</t>
  </si>
  <si>
    <t>56,7*1,1 'Přepočtené koeficientem množství</t>
  </si>
  <si>
    <t>51</t>
  </si>
  <si>
    <t>622252002</t>
  </si>
  <si>
    <t>Montáž profilů kontaktního zateplení lepených</t>
  </si>
  <si>
    <t>-1286133749</t>
  </si>
  <si>
    <t>Montáž profilů kontaktního zateplení ostatních stěnových, dilatačních apod. lepených do tmelu</t>
  </si>
  <si>
    <t>https://podminky.urs.cz/item/CS_URS_2022_02/622252002</t>
  </si>
  <si>
    <t>52</t>
  </si>
  <si>
    <t>-1388513645</t>
  </si>
  <si>
    <t>141*1,1 'Přepočtené koeficientem množství</t>
  </si>
  <si>
    <t>53</t>
  </si>
  <si>
    <t>622325111</t>
  </si>
  <si>
    <t>Oprava vnější vápenné hladké omítky členitosti 1 stěn v rozsahu do 10 %</t>
  </si>
  <si>
    <t>53824602</t>
  </si>
  <si>
    <t>Oprava vápenné omítky vnějších ploch stupně členitosti 1 hladké stěn, v rozsahu opravované plochy do 10%</t>
  </si>
  <si>
    <t>https://podminky.urs.cz/item/CS_URS_2022_02/622325111</t>
  </si>
  <si>
    <t>54</t>
  </si>
  <si>
    <t>622511112</t>
  </si>
  <si>
    <t>Tenkovrstvá akrylátová mozaiková střednězrnná omítka vnějších stěn</t>
  </si>
  <si>
    <t>1206869417</t>
  </si>
  <si>
    <t>Omítka tenkovrstvá akrylátová vnějších ploch probarvená bez penetrace mozaiková střednězrnná stěn</t>
  </si>
  <si>
    <t>https://podminky.urs.cz/item/CS_URS_2022_02/622511112</t>
  </si>
  <si>
    <t>55</t>
  </si>
  <si>
    <t>622531022</t>
  </si>
  <si>
    <t>Tenkovrstvá silikonová zrnitá omítka zrnitost 2,0 mm vnějších stěn</t>
  </si>
  <si>
    <t>-1749742825</t>
  </si>
  <si>
    <t>Omítka tenkovrstvá silikonová vnějších ploch probarvená bez penetrace zatíraná (škrábaná), zrnitost 2,0 mm stěn</t>
  </si>
  <si>
    <t>https://podminky.urs.cz/item/CS_URS_2022_02/622531022</t>
  </si>
  <si>
    <t>56</t>
  </si>
  <si>
    <t>629135102</t>
  </si>
  <si>
    <t>Vyrovnávací vrstva pod klempířské prvky z MC š přes 150 do 300 mm</t>
  </si>
  <si>
    <t>-1195324960</t>
  </si>
  <si>
    <t>Vyrovnávací vrstva z cementové malty pod klempířskými prvky šířky přes 150 do 300 mm</t>
  </si>
  <si>
    <t>https://podminky.urs.cz/item/CS_URS_2022_02/629135102</t>
  </si>
  <si>
    <t>57</t>
  </si>
  <si>
    <t>629991011</t>
  </si>
  <si>
    <t>Zakrytí výplní otvorů a svislých ploch fólií přilepenou lepící páskou</t>
  </si>
  <si>
    <t>1671729720</t>
  </si>
  <si>
    <t>Zakrytí vnějších ploch před znečištěním včetně pozdějšího odkrytí výplní otvorů a svislých ploch fólií přilepenou lepící páskou</t>
  </si>
  <si>
    <t>https://podminky.urs.cz/item/CS_URS_2022_02/629991011</t>
  </si>
  <si>
    <t>1,5*1,6*25</t>
  </si>
  <si>
    <t>1,5*1,6*6</t>
  </si>
  <si>
    <t>0,9*2,3*6</t>
  </si>
  <si>
    <t>2,35*1,6*2</t>
  </si>
  <si>
    <t>0,9*1,6*4</t>
  </si>
  <si>
    <t>1,5*0,6</t>
  </si>
  <si>
    <t>0,6*0,6*10</t>
  </si>
  <si>
    <t>1,2*0,6*4</t>
  </si>
  <si>
    <t>58</t>
  </si>
  <si>
    <t>629995101</t>
  </si>
  <si>
    <t>Očištění vnějších ploch tlakovou vodou</t>
  </si>
  <si>
    <t>253092640</t>
  </si>
  <si>
    <t>Očištění vnějších ploch tlakovou vodou omytím</t>
  </si>
  <si>
    <t>https://podminky.urs.cz/item/CS_URS_2022_02/629995101</t>
  </si>
  <si>
    <t>sokl pod terenem</t>
  </si>
  <si>
    <t>15*2</t>
  </si>
  <si>
    <t>59</t>
  </si>
  <si>
    <t>629995223</t>
  </si>
  <si>
    <t>Příplatek k cenám očištění vnějších ploch otryskáním za práci ve stísněném nebo uzavřeném prostoru</t>
  </si>
  <si>
    <t>-166600930</t>
  </si>
  <si>
    <t>Očištění vnějších ploch tryskáním Příplatek k cenám za zvýšenou pracnost ve stísněném nebo uzavřeném prostoru</t>
  </si>
  <si>
    <t>https://podminky.urs.cz/item/CS_URS_2022_02/629995223</t>
  </si>
  <si>
    <t>60</t>
  </si>
  <si>
    <t>985131311</t>
  </si>
  <si>
    <t>Ruční dočištění ploch stěn, rubu kleneb a podlah ocelových kartáči</t>
  </si>
  <si>
    <t>-2136506354</t>
  </si>
  <si>
    <t>Očištění ploch stěn, rubu kleneb a podlah ruční dočištění ocelovými kartáči</t>
  </si>
  <si>
    <t>https://podminky.urs.cz/item/CS_URS_2022_02/985131311</t>
  </si>
  <si>
    <t>63</t>
  </si>
  <si>
    <t>Podlahy a podlahové konstrukce</t>
  </si>
  <si>
    <t>61</t>
  </si>
  <si>
    <t>631351101</t>
  </si>
  <si>
    <t>Zřízení bednění rýh a hran v podlahách</t>
  </si>
  <si>
    <t>-1191733615</t>
  </si>
  <si>
    <t>Bednění v podlahách rýh a hran zřízení</t>
  </si>
  <si>
    <t>https://podminky.urs.cz/item/CS_URS_2022_02/631351101</t>
  </si>
  <si>
    <t>K7 balk</t>
  </si>
  <si>
    <t>(1+4+1)*0,2*6</t>
  </si>
  <si>
    <t>62</t>
  </si>
  <si>
    <t>631351102</t>
  </si>
  <si>
    <t>Odstranění bednění rýh a hran v podlahách</t>
  </si>
  <si>
    <t>-210214490</t>
  </si>
  <si>
    <t>Bednění v podlahách rýh a hran odstranění</t>
  </si>
  <si>
    <t>https://podminky.urs.cz/item/CS_URS_2022_02/631351102</t>
  </si>
  <si>
    <t>632450134</t>
  </si>
  <si>
    <t>Vyrovnávací cementový potěr tl přes 40 do 50 mm ze suchých směsí provedený v ploše</t>
  </si>
  <si>
    <t>-1639295228</t>
  </si>
  <si>
    <t>Potěr cementový vyrovnávací ze suchých směsí v ploše o průměrné (střední) tl. přes 40 do 50 mm</t>
  </si>
  <si>
    <t>https://podminky.urs.cz/item/CS_URS_2022_02/632450134</t>
  </si>
  <si>
    <t>1*4*6</t>
  </si>
  <si>
    <t>64</t>
  </si>
  <si>
    <t>632451232</t>
  </si>
  <si>
    <t>Potěr cementový samonivelační litý C25 tl přes 35 do 40 mm</t>
  </si>
  <si>
    <t>-235522908</t>
  </si>
  <si>
    <t>Potěr cementový samonivelační litý tř. C 25, tl. přes 35 do 40 mm</t>
  </si>
  <si>
    <t>https://podminky.urs.cz/item/CS_URS_2022_02/632451232</t>
  </si>
  <si>
    <t>65</t>
  </si>
  <si>
    <t>632459124</t>
  </si>
  <si>
    <t>Příplatek k potěrům tl přes 30 do 40 mm za sklon přes 15 do 30°</t>
  </si>
  <si>
    <t>1301227215</t>
  </si>
  <si>
    <t>Příplatky k cenám potěrů za sklon od vodorovné roviny přes 15 do 30°, tl. potěru přes 30 do 40 mm</t>
  </si>
  <si>
    <t>https://podminky.urs.cz/item/CS_URS_2022_02/632459124</t>
  </si>
  <si>
    <t>66</t>
  </si>
  <si>
    <t>632459175</t>
  </si>
  <si>
    <t>Příplatek k potěrům tl přes 40 do 50 mm za plochu do 5 m2</t>
  </si>
  <si>
    <t>1060306528</t>
  </si>
  <si>
    <t>Příplatky k cenám potěrů za malou plochu do 5 m2 jednotlivě, tl. potěru přes 40 do 50 mm</t>
  </si>
  <si>
    <t>https://podminky.urs.cz/item/CS_URS_2022_02/632459175</t>
  </si>
  <si>
    <t>Ostatní konstrukce a práce, bourání</t>
  </si>
  <si>
    <t>67</t>
  </si>
  <si>
    <t>952901111</t>
  </si>
  <si>
    <t>Vyčištění budov bytové a občanské výstavby při výšce podlaží do 4 m</t>
  </si>
  <si>
    <t>-419911518</t>
  </si>
  <si>
    <t>Vyčištění budov nebo objektů před předáním do užívání budov bytové nebo občanské výstavby, světlé výšky podlaží do 4 m</t>
  </si>
  <si>
    <t>https://podminky.urs.cz/item/CS_URS_2022_02/952901111</t>
  </si>
  <si>
    <t>1PP</t>
  </si>
  <si>
    <t>151</t>
  </si>
  <si>
    <t>balkony</t>
  </si>
  <si>
    <t>4*0,9*6</t>
  </si>
  <si>
    <t>68</t>
  </si>
  <si>
    <t>965042131</t>
  </si>
  <si>
    <t>Bourání podkladů pod dlažby nebo mazanin betonových nebo z litého asfaltu tl do 100 mm pl do 4 m2</t>
  </si>
  <si>
    <t>1257336483</t>
  </si>
  <si>
    <t>Bourání mazanin betonových nebo z litého asfaltu tl. do 100 mm, plochy do 4 m2</t>
  </si>
  <si>
    <t>https://podminky.urs.cz/item/CS_URS_2022_02/965042131</t>
  </si>
  <si>
    <t xml:space="preserve">balk </t>
  </si>
  <si>
    <t>4*0,9*0,1*6</t>
  </si>
  <si>
    <t>69</t>
  </si>
  <si>
    <t>965081223</t>
  </si>
  <si>
    <t>Bourání podlah z dlaždic keramických nebo xylolitových tl přes 10 mm plochy přes 1 m2</t>
  </si>
  <si>
    <t>-1866182073</t>
  </si>
  <si>
    <t>Bourání podlah z dlaždic bez podkladního lože nebo mazaniny, s jakoukoliv výplní spár keramických nebo xylolitových tl. přes 10 mm plochy přes 1 m2</t>
  </si>
  <si>
    <t>https://podminky.urs.cz/item/CS_URS_2022_02/965081223</t>
  </si>
  <si>
    <t>balk dlažba</t>
  </si>
  <si>
    <t>70</t>
  </si>
  <si>
    <t>968062374</t>
  </si>
  <si>
    <t>Vybourání dřevěných rámů oken zdvojených včetně křídel pl do 1 m2</t>
  </si>
  <si>
    <t>-1495188642</t>
  </si>
  <si>
    <t>Vybourání dřevěných rámů oken s křídly, dveřních zárubní, vrat, stěn, ostění nebo obkladů rámů oken s křídly zdvojených, plochy do 1 m2</t>
  </si>
  <si>
    <t>https://podminky.urs.cz/item/CS_URS_2022_02/968062374</t>
  </si>
  <si>
    <t>71</t>
  </si>
  <si>
    <t>968062375</t>
  </si>
  <si>
    <t>Vybourání dřevěných rámů oken zdvojených včetně křídel pl do 2 m2</t>
  </si>
  <si>
    <t>289831575</t>
  </si>
  <si>
    <t>Vybourání dřevěných rámů oken s křídly, dveřních zárubní, vrat, stěn, ostění nebo obkladů rámů oken s křídly zdvojených, plochy do 2 m2</t>
  </si>
  <si>
    <t>https://podminky.urs.cz/item/CS_URS_2022_02/968062375</t>
  </si>
  <si>
    <t>72</t>
  </si>
  <si>
    <t>968062376</t>
  </si>
  <si>
    <t>Vybourání dřevěných rámů oken zdvojených včetně křídel pl do 4 m2</t>
  </si>
  <si>
    <t>-473948859</t>
  </si>
  <si>
    <t>Vybourání dřevěných rámů oken s křídly, dveřních zárubní, vrat, stěn, ostění nebo obkladů rámů oken s křídly zdvojených, plochy do 4 m2</t>
  </si>
  <si>
    <t>https://podminky.urs.cz/item/CS_URS_2022_02/968062376</t>
  </si>
  <si>
    <t>73</t>
  </si>
  <si>
    <t>968072456</t>
  </si>
  <si>
    <t>Vybourání kovových dveřních zárubní pl přes 2 m2</t>
  </si>
  <si>
    <t>-1654418416</t>
  </si>
  <si>
    <t>Vybourání kovových rámů oken s křídly, dveřních zárubní, vrat, stěn, ostění nebo obkladů dveřních zárubní, plochy přes 2 m2</t>
  </si>
  <si>
    <t>https://podminky.urs.cz/item/CS_URS_2022_02/968072456</t>
  </si>
  <si>
    <t>D1</t>
  </si>
  <si>
    <t>2,35*2,43</t>
  </si>
  <si>
    <t>74</t>
  </si>
  <si>
    <t>978013191</t>
  </si>
  <si>
    <t>Otlučení (osekání) vnitřní vápenné nebo vápenocementové omítky stěn v rozsahu přes 50 do 100 %</t>
  </si>
  <si>
    <t>1629093223</t>
  </si>
  <si>
    <t>Otlučení vápenných nebo vápenocementových omítek vnitřních ploch stěn s vyškrabáním spar, s očištěním zdiva, v rozsahu přes 50 do 100 %</t>
  </si>
  <si>
    <t>https://podminky.urs.cz/item/CS_URS_2022_02/978013191</t>
  </si>
  <si>
    <t>75</t>
  </si>
  <si>
    <t>978015321</t>
  </si>
  <si>
    <t>Otlučení (osekání) vnější vápenné nebo vápenocementové omítky stupně členitosti 1 a 2 v rozsahu do 10 %</t>
  </si>
  <si>
    <t>-1740092921</t>
  </si>
  <si>
    <t>Otlučení vápenných nebo vápenocementových omítek vnějších ploch s vyškrabáním spar a s očištěním zdiva stupně členitosti 1 a 2, v rozsahu do 10 %</t>
  </si>
  <si>
    <t>https://podminky.urs.cz/item/CS_URS_2022_02/978015321</t>
  </si>
  <si>
    <t>76</t>
  </si>
  <si>
    <t>985421122</t>
  </si>
  <si>
    <t>Injektáž trhlin š 5 mm v cihelném zdivu tl přes 300 do 450 mm aktivovanou cementovou maltou včetně vrtů</t>
  </si>
  <si>
    <t>-1029744567</t>
  </si>
  <si>
    <t>Injektáž trhlin v cihelném, kamenném nebo smíšeném zdivu nízkotlaká do 0,6 MP, včetně provedení vrtů aktivovanou cementovou maltou šířka trhlin přes 2 do 5 mm tloušťka zdiva přes 300 do 450 mm</t>
  </si>
  <si>
    <t>https://podminky.urs.cz/item/CS_URS_2022_02/985421122</t>
  </si>
  <si>
    <t>sanace trhliny na východní straně</t>
  </si>
  <si>
    <t>77</t>
  </si>
  <si>
    <t>985441113</t>
  </si>
  <si>
    <t>Přídavná šroubovitá nerezová výztuž 1 táhlo D 8 mm v drážce v cihelném zdivu hl do 70 mm</t>
  </si>
  <si>
    <t>-4223779</t>
  </si>
  <si>
    <t>Přídavná šroubovitá nerezová výztuž pro sanaci trhlin v drážce včetně vyfrézování a zalití kotevní maltou v cihelném nebo kamenném zdivu hloubky do 70 mm 1 táhlo průměru 8 mm</t>
  </si>
  <si>
    <t>https://podminky.urs.cz/item/CS_URS_2022_02/985441113</t>
  </si>
  <si>
    <t>997</t>
  </si>
  <si>
    <t>Přesun sutě</t>
  </si>
  <si>
    <t>78</t>
  </si>
  <si>
    <t>997013214</t>
  </si>
  <si>
    <t>Vnitrostaveništní doprava suti a vybouraných hmot pro budovy v přes 12 do 15 m ručně</t>
  </si>
  <si>
    <t>2127311677</t>
  </si>
  <si>
    <t>Vnitrostaveništní doprava suti a vybouraných hmot vodorovně do 50 m svisle ručně pro budovy a haly výšky přes 12 do 15 m</t>
  </si>
  <si>
    <t>https://podminky.urs.cz/item/CS_URS_2022_02/997013214</t>
  </si>
  <si>
    <t>79</t>
  </si>
  <si>
    <t>997013501</t>
  </si>
  <si>
    <t>Odvoz suti a vybouraných hmot na skládku nebo meziskládku do 1 km se složením</t>
  </si>
  <si>
    <t>293084323</t>
  </si>
  <si>
    <t>Odvoz suti a vybouraných hmot na skládku nebo meziskládku se složením, na vzdálenost do 1 km</t>
  </si>
  <si>
    <t>https://podminky.urs.cz/item/CS_URS_2022_02/997013501</t>
  </si>
  <si>
    <t>80</t>
  </si>
  <si>
    <t>997013509</t>
  </si>
  <si>
    <t>Příplatek k odvozu suti a vybouraných hmot na skládku ZKD 1 km přes 1 km</t>
  </si>
  <si>
    <t>429182082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</si>
  <si>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</si>
  <si>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</si>
  <si>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37,239*14 'Přepočtené koeficientem množství</t>
  </si>
  <si>
    <t>81</t>
  </si>
  <si>
    <t>997013631</t>
  </si>
  <si>
    <t>Poplatek za uložení na skládce (skládkovné) stavebního odpadu směsného kód odpadu 17 09 04</t>
  </si>
  <si>
    <t>1858977530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</si>
  <si>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</si>
  <si>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</si>
  <si>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>998</t>
  </si>
  <si>
    <t>Přesun hmot</t>
  </si>
  <si>
    <t>82</t>
  </si>
  <si>
    <t>998017003</t>
  </si>
  <si>
    <t>Přesun hmot s omezením mechanizace pro budovy v přes 12 do 24 m</t>
  </si>
  <si>
    <t>859879548</t>
  </si>
  <si>
    <t>Přesun hmot pro budovy občanské výstavby, bydlení, výrobu a služby s omezením mechanizace vodorovná dopravní vzdálenost do 100 m pro budovy s jakoukoliv nosnou konstrukcí výšky přes 12 do 24 m</t>
  </si>
  <si>
    <t>https://podminky.urs.cz/item/CS_URS_2022_02/998017003</t>
  </si>
  <si>
    <t>Úprava povrchů vnitřních</t>
  </si>
  <si>
    <t>83</t>
  </si>
  <si>
    <t>611131121</t>
  </si>
  <si>
    <t>Penetrační disperzní nátěr vnitřních stropů nanášený ručně</t>
  </si>
  <si>
    <t>-1590473022</t>
  </si>
  <si>
    <t>Podkladní a spojovací vrstva vnitřních omítaných ploch penetrace disperzní nanášená ručně stropů</t>
  </si>
  <si>
    <t>https://podminky.urs.cz/item/CS_URS_2022_02/611131121</t>
  </si>
  <si>
    <t>84</t>
  </si>
  <si>
    <t>621221021</t>
  </si>
  <si>
    <t>Montáž kontaktního zateplení vnějších podhledů lepením a mechanickým kotvením desek z minerální vlny s podélnou orientací do betonu a zdiva tl přes 80 do 120 mm</t>
  </si>
  <si>
    <t>-143280127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</si>
  <si>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80 do 120 mm</t>
  </si>
  <si>
    <t>https://podminky.urs.cz/item/CS_URS_2022_02/621221021</t>
  </si>
  <si>
    <t>K5</t>
  </si>
  <si>
    <t>134</t>
  </si>
  <si>
    <t>85</t>
  </si>
  <si>
    <t>63152379</t>
  </si>
  <si>
    <t>deska tepelně izolační minerální kontaktních pro podhledy finální s povrchovou úpravou λ=0,037 tl 100mm</t>
  </si>
  <si>
    <t>790314214</t>
  </si>
  <si>
    <t>134*1,05 'Přepočtené koeficientem množství</t>
  </si>
  <si>
    <t>94</t>
  </si>
  <si>
    <t>Lešení a stavební výtahy</t>
  </si>
  <si>
    <t>86</t>
  </si>
  <si>
    <t>941111122</t>
  </si>
  <si>
    <t>Montáž lešení řadového trubkového lehkého s podlahami zatížení do 200 kg/m2 š od 0,9 do 1,2 m v přes 10 do 25 m</t>
  </si>
  <si>
    <t>1024328942</t>
  </si>
  <si>
    <t>Montáž lešení řadového trubkového lehkého pracovního s podlahami s provozním zatížením tř. 3 do 200 kg/m2 šířky tř. W09 od 0,9 do 1,2 m, výšky přes 10 do 25 m</t>
  </si>
  <si>
    <t>https://podminky.urs.cz/item/CS_URS_2022_02/941111122</t>
  </si>
  <si>
    <t>J</t>
  </si>
  <si>
    <t>19*13</t>
  </si>
  <si>
    <t>S</t>
  </si>
  <si>
    <t>19*15</t>
  </si>
  <si>
    <t>Z</t>
  </si>
  <si>
    <t>13*18</t>
  </si>
  <si>
    <t>V</t>
  </si>
  <si>
    <t>20*19</t>
  </si>
  <si>
    <t>87</t>
  </si>
  <si>
    <t>941111222</t>
  </si>
  <si>
    <t>Příplatek k lešení řadovému trubkovému lehkému s podlahami š 1,2 m v 25 m za první a ZKD den použití</t>
  </si>
  <si>
    <t>-298201942</t>
  </si>
  <si>
    <t>Montáž lešení řadového trubkového lehkého pracovního s podlahami s provozním zatížením tř. 3 do 200 kg/m2 Příplatek za první a každý další den použití lešení k ceně -1122</t>
  </si>
  <si>
    <t>https://podminky.urs.cz/item/CS_URS_2022_02/941111222</t>
  </si>
  <si>
    <t>1146*90 'Přepočtené koeficientem množství</t>
  </si>
  <si>
    <t>88</t>
  </si>
  <si>
    <t>941111822</t>
  </si>
  <si>
    <t>Demontáž lešení řadového trubkového lehkého s podlahami zatížení do 200 kg/m2 š od 0,9 do 1,2 m v přes 10 do 25 m</t>
  </si>
  <si>
    <t>970087587</t>
  </si>
  <si>
    <t>Demontáž lešení řadového trubkového lehkého pracovního s podlahami s provozním zatížením tř. 3 do 200 kg/m2 šířky tř. W09 od 0,9 do 1,2 m, výšky přes 10 do 25 m</t>
  </si>
  <si>
    <t>https://podminky.urs.cz/item/CS_URS_2022_02/941111822</t>
  </si>
  <si>
    <t>89</t>
  </si>
  <si>
    <t>944511111</t>
  </si>
  <si>
    <t>Montáž ochranné sítě z textilie z umělých vláken</t>
  </si>
  <si>
    <t>1601270473</t>
  </si>
  <si>
    <t>Montáž ochranné sítě zavěšené na konstrukci lešení z textilie z umělých vláken</t>
  </si>
  <si>
    <t>https://podminky.urs.cz/item/CS_URS_2022_02/944511111</t>
  </si>
  <si>
    <t>90</t>
  </si>
  <si>
    <t>944511211</t>
  </si>
  <si>
    <t>Příplatek k ochranné síti za první a ZKD den použití</t>
  </si>
  <si>
    <t>998370469</t>
  </si>
  <si>
    <t>Montáž ochranné sítě Příplatek za první a každý další den použití sítě k ceně -1111</t>
  </si>
  <si>
    <t>https://podminky.urs.cz/item/CS_URS_2022_02/944511211</t>
  </si>
  <si>
    <t>91</t>
  </si>
  <si>
    <t>944511811</t>
  </si>
  <si>
    <t>Demontáž ochranné sítě z textilie z umělých vláken</t>
  </si>
  <si>
    <t>-518607332</t>
  </si>
  <si>
    <t>Demontáž ochranné sítě zavěšené na konstrukci lešení z textilie z umělých vláken</t>
  </si>
  <si>
    <t>https://podminky.urs.cz/item/CS_URS_2022_02/944511811</t>
  </si>
  <si>
    <t>92</t>
  </si>
  <si>
    <t>944711113</t>
  </si>
  <si>
    <t>Montáž záchytné stříšky š přes 2 do 2,5 m</t>
  </si>
  <si>
    <t>-896797233</t>
  </si>
  <si>
    <t>Montáž záchytné stříšky zřizované současně s lehkým nebo těžkým lešením, šířky přes 2,0 do 2,5 m</t>
  </si>
  <si>
    <t>https://podminky.urs.cz/item/CS_URS_2022_02/944711113</t>
  </si>
  <si>
    <t>93</t>
  </si>
  <si>
    <t>944711213</t>
  </si>
  <si>
    <t>Příplatek k záchytné stříšce š do 2,5 m za první a ZKD den použití</t>
  </si>
  <si>
    <t>47262780</t>
  </si>
  <si>
    <t>Montáž záchytné stříšky Příplatek za první a každý další den použití záchytné stříšky k ceně -1113</t>
  </si>
  <si>
    <t>https://podminky.urs.cz/item/CS_URS_2022_02/944711213</t>
  </si>
  <si>
    <t>4*90 'Přepočtené koeficientem množství</t>
  </si>
  <si>
    <t>944711813</t>
  </si>
  <si>
    <t>Demontáž záchytné stříšky š přes 2 do 2,5 m</t>
  </si>
  <si>
    <t>-1601939243</t>
  </si>
  <si>
    <t>Demontáž záchytné stříšky zřizované současně s lehkým nebo těžkým lešením, šířky přes 2,0 do 2,5 m</t>
  </si>
  <si>
    <t>https://podminky.urs.cz/item/CS_URS_2022_02/944711813</t>
  </si>
  <si>
    <t>PSV</t>
  </si>
  <si>
    <t>Práce a dodávky PSV</t>
  </si>
  <si>
    <t>711</t>
  </si>
  <si>
    <t>Izolace proti vodě, vlhkosti a plynům</t>
  </si>
  <si>
    <t>95</t>
  </si>
  <si>
    <t>711112001</t>
  </si>
  <si>
    <t>Provedení izolace proti zemní vlhkosti svislé za studena nátěrem penetračním</t>
  </si>
  <si>
    <t>1354210099</t>
  </si>
  <si>
    <t>Provedení izolace proti zemní vlhkosti natěradly a tmely za studena na ploše svislé S nátěrem penetračním</t>
  </si>
  <si>
    <t>https://podminky.urs.cz/item/CS_URS_2022_02/711112001</t>
  </si>
  <si>
    <t>96</t>
  </si>
  <si>
    <t>11163150</t>
  </si>
  <si>
    <t>lak penetrační asfaltový</t>
  </si>
  <si>
    <t>1823787389</t>
  </si>
  <si>
    <t>80*0,0004 'Přepočtené koeficientem množství</t>
  </si>
  <si>
    <t>97</t>
  </si>
  <si>
    <t>711142559</t>
  </si>
  <si>
    <t>Provedení izolace proti zemní vlhkosti pásy přitavením svislé NAIP</t>
  </si>
  <si>
    <t>-757001485</t>
  </si>
  <si>
    <t>Provedení izolace proti zemní vlhkosti pásy přitavením NAIP na ploše svislé S</t>
  </si>
  <si>
    <t>https://podminky.urs.cz/item/CS_URS_2022_02/711142559</t>
  </si>
  <si>
    <t>98</t>
  </si>
  <si>
    <t>62853004</t>
  </si>
  <si>
    <t>pás asfaltový natavitelný modifikovaný SBS tl 4,0mm s vložkou ze skleněné tkaniny a spalitelnou PE fólií nebo jemnozrnným minerálním posypem na horním povrchu</t>
  </si>
  <si>
    <t>-909414212</t>
  </si>
  <si>
    <t>80*1,1 'Přepočtené koeficientem množství</t>
  </si>
  <si>
    <t>99</t>
  </si>
  <si>
    <t>-1054357125</t>
  </si>
  <si>
    <t>100</t>
  </si>
  <si>
    <t>62855001</t>
  </si>
  <si>
    <t>pás asfaltový natavitelný modifikovaný SBS tl 4,0mm s vložkou z polyesterové rohože a spalitelnou PE fólií nebo jemnozrnným minerálním posypem na horním povrchu</t>
  </si>
  <si>
    <t>1649132275</t>
  </si>
  <si>
    <t>101</t>
  </si>
  <si>
    <t>711161215</t>
  </si>
  <si>
    <t>Izolace proti zemní vlhkosti nopovou fólií svislá, nopek v 20,0 mm, tl do 1,0 mm</t>
  </si>
  <si>
    <t>-1891290571</t>
  </si>
  <si>
    <t>Izolace proti zemní vlhkosti a beztlakové vodě nopovými fóliemi na ploše svislé S vrstva ochranná, odvětrávací a drenážní výška nopku 20,0 mm, tl. fólie do 1,0 mm</t>
  </si>
  <si>
    <t>https://podminky.urs.cz/item/CS_URS_2022_02/711161215</t>
  </si>
  <si>
    <t>102</t>
  </si>
  <si>
    <t>711161384</t>
  </si>
  <si>
    <t>Izolace proti zemní vlhkosti nopovou fólií ukončení provětrávací lištou</t>
  </si>
  <si>
    <t>-1678320298</t>
  </si>
  <si>
    <t>Izolace proti zemní vlhkosti a beztlakové vodě nopovými fóliemi ostatní ukončení izolace provětrávací lištou</t>
  </si>
  <si>
    <t>https://podminky.urs.cz/item/CS_URS_2022_02/711161384</t>
  </si>
  <si>
    <t>103</t>
  </si>
  <si>
    <t>711413111</t>
  </si>
  <si>
    <t>Izolace proti vodě za studena vodorovná těsnicí hmotou dvousložkovou na bázi polymery modifikované živičné emulze</t>
  </si>
  <si>
    <t>199358666</t>
  </si>
  <si>
    <t>Izolace proti povrchové a podpovrchové vodě natěradly a tmely za studena na ploše vodorovné V těsnicí hmotou dvousložkovou bitumenovou</t>
  </si>
  <si>
    <t>https://podminky.urs.cz/item/CS_URS_2022_02/711413111</t>
  </si>
  <si>
    <t>4*1*6</t>
  </si>
  <si>
    <t>104</t>
  </si>
  <si>
    <t>711413121</t>
  </si>
  <si>
    <t>Izolace proti vodě za studena svislá těsnicí hmotou dvousložkovou na bázi polymery modifikované živičné emulze</t>
  </si>
  <si>
    <t>2138399286</t>
  </si>
  <si>
    <t>Izolace proti povrchové a podpovrchové vodě natěradly a tmely za studena na ploše svislé S těsnicí hmotou dvousložkovou bitumenovou</t>
  </si>
  <si>
    <t>https://podminky.urs.cz/item/CS_URS_2022_02/711413121</t>
  </si>
  <si>
    <t>4*0,3*6</t>
  </si>
  <si>
    <t>105</t>
  </si>
  <si>
    <t>998711203</t>
  </si>
  <si>
    <t>Přesun hmot procentní pro izolace proti vodě, vlhkosti a plynům v objektech v přes 12 do 60 m</t>
  </si>
  <si>
    <t>%</t>
  </si>
  <si>
    <t>1431122345</t>
  </si>
  <si>
    <t>Přesun hmot pro izolace proti vodě, vlhkosti a plynům stanovený procentní sazbou (%) z ceny vodorovná dopravní vzdálenost do 50 m v objektech výšky přes 12 do 60 m</t>
  </si>
  <si>
    <t>https://podminky.urs.cz/item/CS_URS_2022_02/998711203</t>
  </si>
  <si>
    <t>713</t>
  </si>
  <si>
    <t>Izolace tepelné</t>
  </si>
  <si>
    <t>106</t>
  </si>
  <si>
    <t>713110813</t>
  </si>
  <si>
    <t>Odstranění tepelné izolace stropů volně kladené z vláknitých materiálů suchých tl přes 100 mm</t>
  </si>
  <si>
    <t>1876971851</t>
  </si>
  <si>
    <t>Odstranění tepelné izolace stropů nebo podhledů z rohoží, pásů, dílců, desek, bloků volně kladených z vláknitých materiálů suchých, tloušťka izolace přes 100 mm</t>
  </si>
  <si>
    <t>https://podminky.urs.cz/item/CS_URS_2022_02/713110813</t>
  </si>
  <si>
    <t>stávající MV na půdě</t>
  </si>
  <si>
    <t>182</t>
  </si>
  <si>
    <t>107</t>
  </si>
  <si>
    <t>713121121</t>
  </si>
  <si>
    <t>Montáž izolace tepelné podlah volně kladenými rohožemi, pásy, dílci, deskami 2 vrstvy</t>
  </si>
  <si>
    <t>-1413603821</t>
  </si>
  <si>
    <t>Montáž tepelné izolace podlah rohožemi, pásy, deskami, dílci, bloky (izolační materiál ve specifikaci) kladenými volně dvouvrstvá</t>
  </si>
  <si>
    <t>https://podminky.urs.cz/item/CS_URS_2022_02/713121121</t>
  </si>
  <si>
    <t>K4</t>
  </si>
  <si>
    <t>108</t>
  </si>
  <si>
    <t>63148105</t>
  </si>
  <si>
    <t>deska tepelně izolační minerální univerzální λ=0,038-0,039 tl 120mm</t>
  </si>
  <si>
    <t>773353770</t>
  </si>
  <si>
    <t>182*2,05 'Přepočtené koeficientem množství</t>
  </si>
  <si>
    <t>109</t>
  </si>
  <si>
    <t>713122111</t>
  </si>
  <si>
    <t>Parotěsná vrstva pro pochozí půdy vodorovná</t>
  </si>
  <si>
    <t>-1716182667</t>
  </si>
  <si>
    <t>Izolace pro pochozí půdy parotěsná vrstva na ploše vodorovné V</t>
  </si>
  <si>
    <t>https://podminky.urs.cz/item/CS_URS_2022_02/713122111</t>
  </si>
  <si>
    <t>110</t>
  </si>
  <si>
    <t>713191133</t>
  </si>
  <si>
    <t>Montáž izolace tepelné podlah, stropů vrchem nebo střech překrytí fólií s přelepeným spojem</t>
  </si>
  <si>
    <t>336214045</t>
  </si>
  <si>
    <t>Montáž tepelné izolace stavebních konstrukcí - doplňky a konstrukční součásti podlah, stropů vrchem nebo střech překrytím fólií položenou volně s přelepením spojů</t>
  </si>
  <si>
    <t>https://podminky.urs.cz/item/CS_URS_2022_02/713191133</t>
  </si>
  <si>
    <t>111</t>
  </si>
  <si>
    <t>63150819</t>
  </si>
  <si>
    <t>fólie kontaktní difuzně propustná pro doplňkovou hydroizolační vrstvu, jednovrstvá mikrovláknitá s funkční vrstvou tl 220μm</t>
  </si>
  <si>
    <t>931822457</t>
  </si>
  <si>
    <t>182*1,1 'Přepočtené koeficientem množství</t>
  </si>
  <si>
    <t>112</t>
  </si>
  <si>
    <t>998713103</t>
  </si>
  <si>
    <t>Přesun hmot tonážní pro izolace tepelné v objektech v přes 12 do 24 m</t>
  </si>
  <si>
    <t>-1821949810</t>
  </si>
  <si>
    <t>Přesun hmot pro izolace tepelné stanovený z hmotnosti přesunovaného materiálu vodorovná dopravní vzdálenost do 50 m v objektech výšky přes 12 m do 24 m</t>
  </si>
  <si>
    <t>https://podminky.urs.cz/item/CS_URS_2022_02/998713103</t>
  </si>
  <si>
    <t>721</t>
  </si>
  <si>
    <t>Zdravotechnika - vnitřní kanalizace</t>
  </si>
  <si>
    <t>113</t>
  </si>
  <si>
    <t>721242115</t>
  </si>
  <si>
    <t>Lapač střešních splavenin z PP s kulovým kloubem na odtoku DN 110</t>
  </si>
  <si>
    <t>-923250547</t>
  </si>
  <si>
    <t>Lapače střešních splavenin polypropylenové (PP) s kulovým kloubem na odtoku DN 110</t>
  </si>
  <si>
    <t>https://podminky.urs.cz/item/CS_URS_2022_02/721242115</t>
  </si>
  <si>
    <t>741</t>
  </si>
  <si>
    <t>Elektroinstalace - silnoproud</t>
  </si>
  <si>
    <t>114</t>
  </si>
  <si>
    <t>741370002</t>
  </si>
  <si>
    <t>Montáž svítidlo žárovkové bytové stropní přisazené 1 zdroj se sklem</t>
  </si>
  <si>
    <t>-778226104</t>
  </si>
  <si>
    <t>Montáž svítidel žárovkových se zapojením vodičů bytových nebo společenských místností stropních přisazených 1 zdroj se sklem</t>
  </si>
  <si>
    <t>https://podminky.urs.cz/item/CS_URS_2022_02/741370002</t>
  </si>
  <si>
    <t>115</t>
  </si>
  <si>
    <t>741374811</t>
  </si>
  <si>
    <t>Demontáž osvětlovacího modulového systému bodového vestavného se zachováním funkčnosti</t>
  </si>
  <si>
    <t>-483709717</t>
  </si>
  <si>
    <t>Demontáž svítidel se zachováním funkčnosti interiérových modulového systému bodových vestavných</t>
  </si>
  <si>
    <t>https://podminky.urs.cz/item/CS_URS_2022_02/741374811</t>
  </si>
  <si>
    <t>116</t>
  </si>
  <si>
    <t>741410001</t>
  </si>
  <si>
    <t>Montáž vodič uzemňovací pásek D do 120 mm2 na povrchu</t>
  </si>
  <si>
    <t>1933283302</t>
  </si>
  <si>
    <t>Montáž uzemňovacího vedení s upevněním, propojením a připojením pomocí svorek na povrchu pásku průřezu do 120 mm2</t>
  </si>
  <si>
    <t>https://podminky.urs.cz/item/CS_URS_2022_02/741410001</t>
  </si>
  <si>
    <t>117</t>
  </si>
  <si>
    <t>35442062</t>
  </si>
  <si>
    <t>pás zemnící 30x4mm FeZn</t>
  </si>
  <si>
    <t>129343642</t>
  </si>
  <si>
    <t>118</t>
  </si>
  <si>
    <t>741420001</t>
  </si>
  <si>
    <t>Montáž drát nebo lano hromosvodné svodové D do 10 mm s podpěrou</t>
  </si>
  <si>
    <t>1445426475</t>
  </si>
  <si>
    <t>Montáž hromosvodného vedení svodových drátů nebo lan s podpěrami, Ø do 10 mm</t>
  </si>
  <si>
    <t>https://podminky.urs.cz/item/CS_URS_2022_02/741420001</t>
  </si>
  <si>
    <t>119</t>
  </si>
  <si>
    <t>35441077</t>
  </si>
  <si>
    <t>drát D 8mm AlMgSi</t>
  </si>
  <si>
    <t>1974879951</t>
  </si>
  <si>
    <t>100*0,5 'Přepočtené koeficientem množství</t>
  </si>
  <si>
    <t>120</t>
  </si>
  <si>
    <t>35441675</t>
  </si>
  <si>
    <t>podpěra vedení hromosvodu do zdiva - 300mm, Cu</t>
  </si>
  <si>
    <t>1955671541</t>
  </si>
  <si>
    <t>121</t>
  </si>
  <si>
    <t>35441690</t>
  </si>
  <si>
    <t>podpěra vedení hromosvodu do zdiva, Cu</t>
  </si>
  <si>
    <t>-549177911</t>
  </si>
  <si>
    <t>122</t>
  </si>
  <si>
    <t>35441925</t>
  </si>
  <si>
    <t>svorka zkušební pro lano D 6-12mm, FeZn</t>
  </si>
  <si>
    <t>541362057</t>
  </si>
  <si>
    <t>123</t>
  </si>
  <si>
    <t>35441875</t>
  </si>
  <si>
    <t>svorka křížová pro vodič D 6-10mm</t>
  </si>
  <si>
    <t>1347507651</t>
  </si>
  <si>
    <t>124</t>
  </si>
  <si>
    <t>35441905</t>
  </si>
  <si>
    <t>svorka připojovací k připojení okapových žlabů</t>
  </si>
  <si>
    <t>-1539527592</t>
  </si>
  <si>
    <t>125</t>
  </si>
  <si>
    <t>35431162</t>
  </si>
  <si>
    <t>svorka univerzální pro lano 6-50mm2</t>
  </si>
  <si>
    <t>875357241</t>
  </si>
  <si>
    <t>126</t>
  </si>
  <si>
    <t>741420051</t>
  </si>
  <si>
    <t>Montáž vedení hromosvodné-úhelník nebo trubka s držáky do zdiva</t>
  </si>
  <si>
    <t>1432670037</t>
  </si>
  <si>
    <t>Montáž hromosvodného vedení ochranných prvků úhelníků nebo trubek s držáky do zdiva</t>
  </si>
  <si>
    <t>https://podminky.urs.cz/item/CS_URS_2022_02/741420051</t>
  </si>
  <si>
    <t>127</t>
  </si>
  <si>
    <t>35441830</t>
  </si>
  <si>
    <t>úhelník ochranný na ochranu svodu - 1700mm, FeZn</t>
  </si>
  <si>
    <t>201619029</t>
  </si>
  <si>
    <t>128</t>
  </si>
  <si>
    <t>741430004</t>
  </si>
  <si>
    <t>Montáž tyč jímací délky do 3 m na střešní hřeben</t>
  </si>
  <si>
    <t>-1256736444</t>
  </si>
  <si>
    <t>Montáž jímacích tyčí délky do 3 m, na střešní hřeben</t>
  </si>
  <si>
    <t>https://podminky.urs.cz/item/CS_URS_2022_02/741430004</t>
  </si>
  <si>
    <t>129</t>
  </si>
  <si>
    <t>35441860</t>
  </si>
  <si>
    <t>svorka FeZn k jímací tyči - 4 šrouby</t>
  </si>
  <si>
    <t>1374990985</t>
  </si>
  <si>
    <t>130</t>
  </si>
  <si>
    <t>35441050</t>
  </si>
  <si>
    <t>tyč jímací s kovaným hrotem 1000mm FeZn</t>
  </si>
  <si>
    <t>-30519381</t>
  </si>
  <si>
    <t>131</t>
  </si>
  <si>
    <t>35441055</t>
  </si>
  <si>
    <t>tyč jímací s kovaným hrotem 1500mm FeZn</t>
  </si>
  <si>
    <t>-299210673</t>
  </si>
  <si>
    <t>132</t>
  </si>
  <si>
    <t>35441061</t>
  </si>
  <si>
    <t>tyč jímací s kovaným hrotem 2000mm FeZn</t>
  </si>
  <si>
    <t>-1422955174</t>
  </si>
  <si>
    <t>742</t>
  </si>
  <si>
    <t>Elektroinstalace - slaboproud</t>
  </si>
  <si>
    <t>133</t>
  </si>
  <si>
    <t>742310002</t>
  </si>
  <si>
    <t>Montáž komunikačního tabla k domácímu telefonu</t>
  </si>
  <si>
    <t>-1815797735</t>
  </si>
  <si>
    <t>Montáž domovního telefonu komunikačního tabla</t>
  </si>
  <si>
    <t>https://podminky.urs.cz/item/CS_URS_2022_02/742310002</t>
  </si>
  <si>
    <t>742310802</t>
  </si>
  <si>
    <t>Demontáž komunikačního tabla k domácímu telefonu</t>
  </si>
  <si>
    <t>1352339009</t>
  </si>
  <si>
    <t>Demontáž domovního telefonu komunikačního tabla</t>
  </si>
  <si>
    <t>https://podminky.urs.cz/item/CS_URS_2022_02/742310802</t>
  </si>
  <si>
    <t>751</t>
  </si>
  <si>
    <t>Vzduchotechnika</t>
  </si>
  <si>
    <t>135</t>
  </si>
  <si>
    <t>751398021</t>
  </si>
  <si>
    <t>Montáž větrací mřížky stěnové do 0,040 m2</t>
  </si>
  <si>
    <t>-1959084180</t>
  </si>
  <si>
    <t>Montáž ostatních zařízení větrací mřížky stěnové, průřezu do 0,040 m2</t>
  </si>
  <si>
    <t>https://podminky.urs.cz/item/CS_URS_2022_02/751398021</t>
  </si>
  <si>
    <t>136</t>
  </si>
  <si>
    <t>55341426</t>
  </si>
  <si>
    <t>mřížka větrací nerezová se síťovinou 200x200mm</t>
  </si>
  <si>
    <t>-1674208791</t>
  </si>
  <si>
    <t>137</t>
  </si>
  <si>
    <t>751525082</t>
  </si>
  <si>
    <t>Montáž potrubí plastového kruhového bez příruby D přes 100 do 200 mm</t>
  </si>
  <si>
    <t>-1192798258</t>
  </si>
  <si>
    <t>Montáž potrubí plastového kruhového bez příruby, průměru přes 100 do 200 mm</t>
  </si>
  <si>
    <t>https://podminky.urs.cz/item/CS_URS_2022_02/751525082</t>
  </si>
  <si>
    <t>Z3</t>
  </si>
  <si>
    <t>12*0,2</t>
  </si>
  <si>
    <t>138</t>
  </si>
  <si>
    <t>28619324</t>
  </si>
  <si>
    <t>trubka kanalizační PE-HD D 160mm</t>
  </si>
  <si>
    <t>-1820501231</t>
  </si>
  <si>
    <t>2,4*1,1 'Přepočtené koeficientem množství</t>
  </si>
  <si>
    <t>139</t>
  </si>
  <si>
    <t>998751102</t>
  </si>
  <si>
    <t>Přesun hmot tonážní pro vzduchotechniku v objektech výšky přes 12 do 24 m</t>
  </si>
  <si>
    <t>-1643448424</t>
  </si>
  <si>
    <t>Přesun hmot pro vzduchotechniku stanovený z hmotnosti přesunovaného materiálu vodorovná dopravní vzdálenost do 100 m v objektech výšky přes 12 do 24 m</t>
  </si>
  <si>
    <t>https://podminky.urs.cz/item/CS_URS_2022_02/998751102</t>
  </si>
  <si>
    <t>762</t>
  </si>
  <si>
    <t>Konstrukce tesařské</t>
  </si>
  <si>
    <t>140</t>
  </si>
  <si>
    <t>762511247</t>
  </si>
  <si>
    <t>Podlahové kce podkladové z desek OSB tl 25 mm na sraz šroubovaných</t>
  </si>
  <si>
    <t>354490980</t>
  </si>
  <si>
    <t>Podlahové konstrukce podkladové z dřevoštěpkových desek OSB jednovrstvých šroubovaných na sraz, tloušťky desky 25 mm</t>
  </si>
  <si>
    <t>https://podminky.urs.cz/item/CS_URS_2022_02/762511247</t>
  </si>
  <si>
    <t>chodník na půdě na MV</t>
  </si>
  <si>
    <t>7,5*0,8</t>
  </si>
  <si>
    <t>141</t>
  </si>
  <si>
    <t>998713203</t>
  </si>
  <si>
    <t>Přesun hmot procentní pro izolace tepelné v objektech v přes 12 do 24 m</t>
  </si>
  <si>
    <t>719391581</t>
  </si>
  <si>
    <t>Přesun hmot pro izolace tepelné stanovený procentní sazbou (%) z ceny vodorovná dopravní vzdálenost do 50 m v objektech výšky přes 12 do 24 m</t>
  </si>
  <si>
    <t>https://podminky.urs.cz/item/CS_URS_2022_02/998713203</t>
  </si>
  <si>
    <t>764</t>
  </si>
  <si>
    <t>Konstrukce klempířské</t>
  </si>
  <si>
    <t>142</t>
  </si>
  <si>
    <t>764001821</t>
  </si>
  <si>
    <t>Demontáž krytiny ze svitků nebo tabulí do suti</t>
  </si>
  <si>
    <t>191694396</t>
  </si>
  <si>
    <t>Demontáž klempířských konstrukcí krytiny ze svitků nebo tabulí do suti</t>
  </si>
  <si>
    <t>https://podminky.urs.cz/item/CS_URS_2022_02/764001821</t>
  </si>
  <si>
    <t>KL5</t>
  </si>
  <si>
    <t>4,1*0,95*2</t>
  </si>
  <si>
    <t>KL6</t>
  </si>
  <si>
    <t>3,1*0,95</t>
  </si>
  <si>
    <t>143</t>
  </si>
  <si>
    <t>764002851</t>
  </si>
  <si>
    <t>Demontáž oplechování parapetů do suti</t>
  </si>
  <si>
    <t>-71547896</t>
  </si>
  <si>
    <t>Demontáž klempířských konstrukcí oplechování parapetů do suti</t>
  </si>
  <si>
    <t>https://podminky.urs.cz/item/CS_URS_2022_02/764002851</t>
  </si>
  <si>
    <t>KL1</t>
  </si>
  <si>
    <t>1,5*25</t>
  </si>
  <si>
    <t>KL2</t>
  </si>
  <si>
    <t>1,45*6</t>
  </si>
  <si>
    <t>KL3</t>
  </si>
  <si>
    <t>2,35*2</t>
  </si>
  <si>
    <t>KL4</t>
  </si>
  <si>
    <t>0,9*4</t>
  </si>
  <si>
    <t>144</t>
  </si>
  <si>
    <t>764002861</t>
  </si>
  <si>
    <t>Demontáž oplechování říms a ozdobných prvků do suti</t>
  </si>
  <si>
    <t>-918817785</t>
  </si>
  <si>
    <t>Demontáž klempířských konstrukcí oplechování říms do suti</t>
  </si>
  <si>
    <t>https://podminky.urs.cz/item/CS_URS_2022_02/764002861</t>
  </si>
  <si>
    <t>(0,9+4+0,9)*6</t>
  </si>
  <si>
    <t>145</t>
  </si>
  <si>
    <t>764004801</t>
  </si>
  <si>
    <t>Demontáž podokapního žlabu do suti</t>
  </si>
  <si>
    <t>1417085539</t>
  </si>
  <si>
    <t>Demontáž klempířských konstrukcí žlabu podokapního do suti</t>
  </si>
  <si>
    <t>https://podminky.urs.cz/item/CS_URS_2022_02/764004801</t>
  </si>
  <si>
    <t>KL11</t>
  </si>
  <si>
    <t>17,5*2</t>
  </si>
  <si>
    <t>146</t>
  </si>
  <si>
    <t>764004861</t>
  </si>
  <si>
    <t>Demontáž svodu do suti</t>
  </si>
  <si>
    <t>1811638053</t>
  </si>
  <si>
    <t>Demontáž klempířských konstrukcí svodu do suti</t>
  </si>
  <si>
    <t>https://podminky.urs.cz/item/CS_URS_2022_02/764004861</t>
  </si>
  <si>
    <t>KL12</t>
  </si>
  <si>
    <t>14,8</t>
  </si>
  <si>
    <t>KL13</t>
  </si>
  <si>
    <t>13,3</t>
  </si>
  <si>
    <t>147</t>
  </si>
  <si>
    <t>764111641</t>
  </si>
  <si>
    <t>Krytina střechy rovné drážkováním ze svitků z Pz plechu s povrchovou úpravou do rš 670 mm sklonu do 30°</t>
  </si>
  <si>
    <t>1212898012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</si>
  <si>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</si>
  <si>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https://podminky.urs.cz/item/CS_URS_2022_02/764111641</t>
  </si>
  <si>
    <t>148</t>
  </si>
  <si>
    <t>764216604</t>
  </si>
  <si>
    <t>Oplechování rovných parapetů mechanicky kotvené z Pz s povrchovou úpravou rš 330 mm</t>
  </si>
  <si>
    <t>1262833433</t>
  </si>
  <si>
    <t>Oplechování parapetů z pozinkovaného plechu s povrchovou úpravou rovných mechanicky kotvené, bez rohů rš 330 mm</t>
  </si>
  <si>
    <t>https://podminky.urs.cz/item/CS_URS_2022_02/764216604</t>
  </si>
  <si>
    <t>149</t>
  </si>
  <si>
    <t>764216665</t>
  </si>
  <si>
    <t>Příplatek za zvýšenou pracnost oplechování rohů rovných parapetů z PZ s povrch úpravou rš do 400 mm</t>
  </si>
  <si>
    <t>-1246289205</t>
  </si>
  <si>
    <t>Oplechování parapetů z pozinkovaného plechu s povrchovou úpravou rovných celoplošně lepené, bez rohů Příplatek k cenám za zvýšenou pracnost při provedení rohu nebo koutu do rš 400 mm</t>
  </si>
  <si>
    <t>https://podminky.urs.cz/item/CS_URS_2022_02/764216665</t>
  </si>
  <si>
    <t>37*2</t>
  </si>
  <si>
    <t>150</t>
  </si>
  <si>
    <t>764511602</t>
  </si>
  <si>
    <t>Žlab podokapní půlkruhový z Pz s povrchovou úpravou rš 330 mm</t>
  </si>
  <si>
    <t>493460595</t>
  </si>
  <si>
    <t>Žlab podokapní z pozinkovaného plechu s povrchovou úpravou včetně háků a čel půlkruhový rš 330 mm</t>
  </si>
  <si>
    <t>https://podminky.urs.cz/item/CS_URS_2022_02/764511602</t>
  </si>
  <si>
    <t>764511643</t>
  </si>
  <si>
    <t>Kotlík oválný (trychtýřový) pro podokapní žlaby z Pz s povrchovou úpravou 330/120 mm</t>
  </si>
  <si>
    <t>1296662287</t>
  </si>
  <si>
    <t>Žlab podokapní z pozinkovaného plechu s povrchovou úpravou včetně háků a čel kotlík oválný (trychtýřový), rš žlabu/průměr svodu 330/120 mm</t>
  </si>
  <si>
    <t>https://podminky.urs.cz/item/CS_URS_2022_02/764511643</t>
  </si>
  <si>
    <t>152</t>
  </si>
  <si>
    <t>764518623</t>
  </si>
  <si>
    <t>Svody kruhové včetně objímek, kolen, odskoků z Pz s povrchovou úpravou průměru 120 mm</t>
  </si>
  <si>
    <t>211277879</t>
  </si>
  <si>
    <t>Svod z pozinkovaného plechu s upraveným povrchem včetně objímek, kolen a odskoků kruhový, průměru 120 mm</t>
  </si>
  <si>
    <t>https://podminky.urs.cz/item/CS_URS_2022_02/764518623</t>
  </si>
  <si>
    <t>153</t>
  </si>
  <si>
    <t>998764103</t>
  </si>
  <si>
    <t>Přesun hmot tonážní pro konstrukce klempířské v objektech v přes 12 do 24 m</t>
  </si>
  <si>
    <t>-1234825676</t>
  </si>
  <si>
    <t>Přesun hmot pro konstrukce klempířské stanovený z hmotnosti přesunovaného materiálu vodorovná dopravní vzdálenost do 50 m v objektech výšky přes 12 do 24 m</t>
  </si>
  <si>
    <t>https://podminky.urs.cz/item/CS_URS_2022_02/998764103</t>
  </si>
  <si>
    <t>765</t>
  </si>
  <si>
    <t>Krytina skládaná</t>
  </si>
  <si>
    <t>154</t>
  </si>
  <si>
    <t>765231801</t>
  </si>
  <si>
    <t>Demontáž obkladu stěn vláknocementovou krytinou skládanou do suti</t>
  </si>
  <si>
    <t>670244518</t>
  </si>
  <si>
    <t>Demontáž obkladu stěn skládanou vláknocementovou krytinou z pravoúhlých formátů nebo desek do suti</t>
  </si>
  <si>
    <t>https://podminky.urs.cz/item/CS_URS_2022_02/765231801</t>
  </si>
  <si>
    <t>mansarda :-)</t>
  </si>
  <si>
    <t>48+48+27+27</t>
  </si>
  <si>
    <t>766</t>
  </si>
  <si>
    <t>Konstrukce truhlářské</t>
  </si>
  <si>
    <t>155</t>
  </si>
  <si>
    <t>766411822</t>
  </si>
  <si>
    <t>Demontáž truhlářského obložení stěn podkladových roštů</t>
  </si>
  <si>
    <t>1774617687</t>
  </si>
  <si>
    <t>Demontáž obložení stěn podkladových roštů</t>
  </si>
  <si>
    <t>https://podminky.urs.cz/item/CS_URS_2022_02/766411822</t>
  </si>
  <si>
    <t>156</t>
  </si>
  <si>
    <t>766622132</t>
  </si>
  <si>
    <t>Montáž plastových oken plochy přes 1 m2 otevíravých v do 2,5 m s rámem do zdiva</t>
  </si>
  <si>
    <t>-425092549</t>
  </si>
  <si>
    <t>Montáž oken plastových včetně montáže rámu plochy přes 1 m2 otevíravých do zdiva, výšky přes 1,5 do 2,5 m</t>
  </si>
  <si>
    <t>https://podminky.urs.cz/item/CS_URS_2022_02/766622132</t>
  </si>
  <si>
    <t>157</t>
  </si>
  <si>
    <t>61140052</t>
  </si>
  <si>
    <t>okno plastové otevíravé/sklopné trojsklo přes plochu 1m2 do v 1,5m</t>
  </si>
  <si>
    <t>-478967719</t>
  </si>
  <si>
    <t>158</t>
  </si>
  <si>
    <t>766622216</t>
  </si>
  <si>
    <t>Montáž plastových oken plochy do 1 m2 otevíravých s rámem do zdiva</t>
  </si>
  <si>
    <t>-458227032</t>
  </si>
  <si>
    <t>Montáž oken plastových plochy do 1 m2 včetně montáže rámu otevíravých do zdiva</t>
  </si>
  <si>
    <t>https://podminky.urs.cz/item/CS_URS_2022_02/766622216</t>
  </si>
  <si>
    <t>159</t>
  </si>
  <si>
    <t>61140049</t>
  </si>
  <si>
    <t>okno plastové otevíravé/sklopné dvojsklo do plochy 1m2</t>
  </si>
  <si>
    <t>-1262169482</t>
  </si>
  <si>
    <t>160</t>
  </si>
  <si>
    <t>766641131</t>
  </si>
  <si>
    <t>Montáž balkónových dveří zdvojených jednokřídlových bez nadsvětlíku včetně rámu do zdiva</t>
  </si>
  <si>
    <t>-1625491350</t>
  </si>
  <si>
    <t>Montáž balkónových dveří dřevěných nebo plastových včetně rámu zdvojených do zdiva jednokřídlových bez nadsvětlíku</t>
  </si>
  <si>
    <t>https://podminky.urs.cz/item/CS_URS_2022_02/766641131</t>
  </si>
  <si>
    <t>161</t>
  </si>
  <si>
    <t>61140058</t>
  </si>
  <si>
    <t>dveře plastové balkonové jednokřídlové trojsklo</t>
  </si>
  <si>
    <t>1352437047</t>
  </si>
  <si>
    <t>162</t>
  </si>
  <si>
    <t>766660717</t>
  </si>
  <si>
    <t>Montáž dveřních křídel samozavírače na ocelovou zárubeň</t>
  </si>
  <si>
    <t>-615807364</t>
  </si>
  <si>
    <t>Montáž dveřních doplňků samozavírače na zárubeň ocelovou</t>
  </si>
  <si>
    <t>https://podminky.urs.cz/item/CS_URS_2022_02/766660717</t>
  </si>
  <si>
    <t>163</t>
  </si>
  <si>
    <t>54917250</t>
  </si>
  <si>
    <t>samozavírač dveří hydraulický</t>
  </si>
  <si>
    <t>-1772194833</t>
  </si>
  <si>
    <t>164</t>
  </si>
  <si>
    <t>766660734</t>
  </si>
  <si>
    <t>Montáž dveřního bezpečnostního kování - panikového</t>
  </si>
  <si>
    <t>-1514039515</t>
  </si>
  <si>
    <t>Montáž dveřních doplňků dveřního kování bezpečnostního panikového kování</t>
  </si>
  <si>
    <t>https://podminky.urs.cz/item/CS_URS_2022_02/766660734</t>
  </si>
  <si>
    <t>165</t>
  </si>
  <si>
    <t>766001</t>
  </si>
  <si>
    <t>Panikové kování -sada pro dveře se štítkem, klika/klika + zámek</t>
  </si>
  <si>
    <t>ks</t>
  </si>
  <si>
    <t>-1032213391</t>
  </si>
  <si>
    <t>166</t>
  </si>
  <si>
    <t>766694112</t>
  </si>
  <si>
    <t>Montáž parapetních desek dřevěných nebo plastových š do 30 cm dl přes 1,0 do 1,6 m</t>
  </si>
  <si>
    <t>-2015896383</t>
  </si>
  <si>
    <t>Montáž ostatních truhlářských konstrukcí parapetních desek dřevěných nebo plastových šířky do 300 mm, délky přes 1000 do 1600 mm</t>
  </si>
  <si>
    <t>https://podminky.urs.cz/item/CS_URS_2022_02/766694112</t>
  </si>
  <si>
    <t>167</t>
  </si>
  <si>
    <t>61140081</t>
  </si>
  <si>
    <t>parapet plastový vnitřní – š 350mm, barva bílá</t>
  </si>
  <si>
    <t>-1335156840</t>
  </si>
  <si>
    <t>168</t>
  </si>
  <si>
    <t>767640111</t>
  </si>
  <si>
    <t>Montáž dveří ocelových nebo hliníkových vchodových jednokřídlových bez nadsvětlíku</t>
  </si>
  <si>
    <t>756007831</t>
  </si>
  <si>
    <t>Montáž dveří ocelových nebo hliníkových vchodových jednokřídlových bez nadsvětlíku</t>
  </si>
  <si>
    <t>https://podminky.urs.cz/item/CS_URS_2022_02/767640111</t>
  </si>
  <si>
    <t>169</t>
  </si>
  <si>
    <t>55341335</t>
  </si>
  <si>
    <t>dveře dvoukřídlé Al prosklené max rozměru otvoru 4,84m2 bezpečnostní třídy RC2</t>
  </si>
  <si>
    <t>1880170196</t>
  </si>
  <si>
    <t>1,5*2,43</t>
  </si>
  <si>
    <t>170</t>
  </si>
  <si>
    <t>998766203</t>
  </si>
  <si>
    <t>Přesun hmot procentní pro kce truhlářské v objektech v přes 12 do 24 m</t>
  </si>
  <si>
    <t>2089953690</t>
  </si>
  <si>
    <t>Přesun hmot pro konstrukce truhlářské stanovený procentní sazbou (%) z ceny vodorovná dopravní vzdálenost do 50 m v objektech výšky přes 12 do 24 m</t>
  </si>
  <si>
    <t>https://podminky.urs.cz/item/CS_URS_2022_02/998766203</t>
  </si>
  <si>
    <t>767</t>
  </si>
  <si>
    <t>Konstrukce zámečnické</t>
  </si>
  <si>
    <t>171</t>
  </si>
  <si>
    <t>767161813</t>
  </si>
  <si>
    <t>Demontáž zábradlí rovného nerozebíratelného hmotnosti 1 m zábradlí do 20 kg do suti</t>
  </si>
  <si>
    <t>-1986258720</t>
  </si>
  <si>
    <t>Demontáž zábradlí do suti rovného nerozebíratelný spoj hmotnosti 1 m zábradlí do 20 kg</t>
  </si>
  <si>
    <t>https://podminky.urs.cz/item/CS_URS_2022_02/767161813</t>
  </si>
  <si>
    <t>Z1</t>
  </si>
  <si>
    <t>172</t>
  </si>
  <si>
    <t>767163101</t>
  </si>
  <si>
    <t>Montáž přímého kovového zábradlí z dílců do zdiva nebo lehčeného betonu v rovině</t>
  </si>
  <si>
    <t>-1530536240</t>
  </si>
  <si>
    <t>Montáž kompletního kovového zábradlí přímého z dílců v rovině (na rovné ploše) kotveného do zdiva nebo lehčeného betonu</t>
  </si>
  <si>
    <t>https://podminky.urs.cz/item/CS_URS_2022_02/767163101</t>
  </si>
  <si>
    <t>(0,75+4,05+0,75)*6</t>
  </si>
  <si>
    <t>173</t>
  </si>
  <si>
    <t>55342144</t>
  </si>
  <si>
    <t>zábradlí hliníkové rohové, 3,6x1,1m, výplň 2+2x bezpečnostní lepené sklo connex 33.1 - barevná výplň, povrchová úprava komaxit - rohové s dvěma boky do 1,0m</t>
  </si>
  <si>
    <t>119799141</t>
  </si>
  <si>
    <t>174</t>
  </si>
  <si>
    <t>54879183</t>
  </si>
  <si>
    <t>úchyty kotevní ocelové pro hliníkové zábradlí komplet 4ks</t>
  </si>
  <si>
    <t>komplet</t>
  </si>
  <si>
    <t>1802345434</t>
  </si>
  <si>
    <t>175</t>
  </si>
  <si>
    <t>767810811</t>
  </si>
  <si>
    <t>Demontáž mřížek větracích ocelových čtyřhranných nebo kruhových</t>
  </si>
  <si>
    <t>-1540977442</t>
  </si>
  <si>
    <t>Demontáž větracích mřížek ocelových čtyřhranných neho kruhových</t>
  </si>
  <si>
    <t>https://podminky.urs.cz/item/CS_URS_2022_02/767810811</t>
  </si>
  <si>
    <t>176</t>
  </si>
  <si>
    <t>767821120</t>
  </si>
  <si>
    <t>Montáž sestavy poštovních schránek do pevného dílu dveří do 24 kusů</t>
  </si>
  <si>
    <t>787148991</t>
  </si>
  <si>
    <t>Montáž poštovních schránek sestav do pevného dílu dveří do 24 kusů</t>
  </si>
  <si>
    <t>https://podminky.urs.cz/item/CS_URS_2022_02/767821120</t>
  </si>
  <si>
    <t>177</t>
  </si>
  <si>
    <t>55348225</t>
  </si>
  <si>
    <t>schránka listovní ležatá se sklapkou 300x110x385mm</t>
  </si>
  <si>
    <t>570606056</t>
  </si>
  <si>
    <t>178</t>
  </si>
  <si>
    <t>767821820</t>
  </si>
  <si>
    <t>Demontáž sestavy poštovních schránek z pevného dílu dveří do 24 ks</t>
  </si>
  <si>
    <t>1244096982</t>
  </si>
  <si>
    <t>Demontáž poštovních schránek sestav z pevného dílu dveří do 24 kusů</t>
  </si>
  <si>
    <t>https://podminky.urs.cz/item/CS_URS_2022_02/767821820</t>
  </si>
  <si>
    <t>179</t>
  </si>
  <si>
    <t>767996701</t>
  </si>
  <si>
    <t>Demontáž atypických zámečnických konstrukcí řezáním hm jednotlivých dílů do 50 kg</t>
  </si>
  <si>
    <t>327135302</t>
  </si>
  <si>
    <t>Demontáž ostatních zámečnických konstrukcí o hmotnosti jednotlivých dílů řezáním do 50 kg</t>
  </si>
  <si>
    <t>https://podminky.urs.cz/item/CS_URS_2022_02/767996701</t>
  </si>
  <si>
    <t>výtah do kotelny vč dveří</t>
  </si>
  <si>
    <t>230</t>
  </si>
  <si>
    <t>satelity</t>
  </si>
  <si>
    <t>7*5</t>
  </si>
  <si>
    <t>konzoly atd</t>
  </si>
  <si>
    <t>180</t>
  </si>
  <si>
    <t>998767203</t>
  </si>
  <si>
    <t>Přesun hmot procentní pro zámečnické konstrukce v objektech v přes 12 do 24 m</t>
  </si>
  <si>
    <t>-958775641</t>
  </si>
  <si>
    <t>Přesun hmot pro zámečnické konstrukce stanovený procentní sazbou (%) z ceny vodorovná dopravní vzdálenost do 50 m v objektech výšky přes 12 do 24 m</t>
  </si>
  <si>
    <t>https://podminky.urs.cz/item/CS_URS_2022_02/998767203</t>
  </si>
  <si>
    <t>771</t>
  </si>
  <si>
    <t>Podlahy z dlaždic</t>
  </si>
  <si>
    <t>181</t>
  </si>
  <si>
    <t>771121011</t>
  </si>
  <si>
    <t>Nátěr penetrační na podlahu</t>
  </si>
  <si>
    <t>297082055</t>
  </si>
  <si>
    <t>Příprava podkladu před provedením dlažby nátěr penetrační na podlahu</t>
  </si>
  <si>
    <t>https://podminky.urs.cz/item/CS_URS_2022_02/771121011</t>
  </si>
  <si>
    <t>0,75*4*6</t>
  </si>
  <si>
    <t>771471810</t>
  </si>
  <si>
    <t>Demontáž soklíků z dlaždic keramických kladených do malty rovných</t>
  </si>
  <si>
    <t>693798619</t>
  </si>
  <si>
    <t>https://podminky.urs.cz/item/CS_URS_2022_02/771471810</t>
  </si>
  <si>
    <t>balk</t>
  </si>
  <si>
    <t>4*6</t>
  </si>
  <si>
    <t>183</t>
  </si>
  <si>
    <t>771474114</t>
  </si>
  <si>
    <t>Montáž soklů z dlaždic keramických rovných flexibilní lepidlo v přes 120 do 150 mm</t>
  </si>
  <si>
    <t>-1066358452</t>
  </si>
  <si>
    <t>Montáž soklů z dlaždic keramických lepených flexibilním lepidlem rovných, výšky přes 120 do 150 mm</t>
  </si>
  <si>
    <t>https://podminky.urs.cz/item/CS_URS_2022_02/771474114</t>
  </si>
  <si>
    <t>184</t>
  </si>
  <si>
    <t>59761416</t>
  </si>
  <si>
    <t>sokl-dlažba keramická slinutá hladká do interiéru i exteriéru 300x80mm</t>
  </si>
  <si>
    <t>-690271784</t>
  </si>
  <si>
    <t>24/0,3</t>
  </si>
  <si>
    <t>185</t>
  </si>
  <si>
    <t>771571810</t>
  </si>
  <si>
    <t>Demontáž podlah z dlaždic keramických kladených do malty</t>
  </si>
  <si>
    <t>-1755603404</t>
  </si>
  <si>
    <t>https://podminky.urs.cz/item/CS_URS_2022_02/771571810</t>
  </si>
  <si>
    <t>186</t>
  </si>
  <si>
    <t>771574263</t>
  </si>
  <si>
    <t>Montáž podlah keramických pro mechanické zatížení protiskluzných lepených flexibilním lepidlem přes 9 do 12 ks/m2</t>
  </si>
  <si>
    <t>1371431185</t>
  </si>
  <si>
    <t>Montáž podlah z dlaždic keramických lepených flexibilním lepidlem maloformátových pro vysoké mechanické zatížení protiskluzných nebo reliéfních (bezbariérových) přes 9 do 12 ks/m2</t>
  </si>
  <si>
    <t>https://podminky.urs.cz/item/CS_URS_2022_02/771574263</t>
  </si>
  <si>
    <t>187</t>
  </si>
  <si>
    <t>59761409</t>
  </si>
  <si>
    <t>dlažba keramická slinutá protiskluzná do interiéru i exteriéru pro vysoké mechanické namáhání přes 9 do 12ks/m2</t>
  </si>
  <si>
    <t>-401669425</t>
  </si>
  <si>
    <t>24*1,1 'Přepočtené koeficientem množství</t>
  </si>
  <si>
    <t>188</t>
  </si>
  <si>
    <t>771591264</t>
  </si>
  <si>
    <t>Izolace těsnícími pásy mezi podlahou a stěnou</t>
  </si>
  <si>
    <t>-1158543259</t>
  </si>
  <si>
    <t>Izolace podlahy pod dlažbu těsnícími izolačními pásy mezi podlahou a stěnu</t>
  </si>
  <si>
    <t>https://podminky.urs.cz/item/CS_URS_2022_02/771591264</t>
  </si>
  <si>
    <t>189</t>
  </si>
  <si>
    <t>771591266</t>
  </si>
  <si>
    <t>Izolace podlahy těsnícími pásy s spojením na ukončovací profil</t>
  </si>
  <si>
    <t>353277093</t>
  </si>
  <si>
    <t>Izolace podlahy pod dlažbu těsnícími izolačními pásy s napojením na ukončující profil</t>
  </si>
  <si>
    <t>https://podminky.urs.cz/item/CS_URS_2022_02/771591266</t>
  </si>
  <si>
    <t>(1+4+1)*6</t>
  </si>
  <si>
    <t>190</t>
  </si>
  <si>
    <t>771592011</t>
  </si>
  <si>
    <t>Čištění vnitřních ploch podlah nebo schodišť po položení dlažby chemickými prostředky</t>
  </si>
  <si>
    <t>-1735366871</t>
  </si>
  <si>
    <t>Čištění vnitřních ploch po položení dlažby podlah nebo schodišť chemickými prostředky</t>
  </si>
  <si>
    <t>https://podminky.urs.cz/item/CS_URS_2022_02/771592011</t>
  </si>
  <si>
    <t>191</t>
  </si>
  <si>
    <t>781161022</t>
  </si>
  <si>
    <t>Montáž profilu ukončujícího pro dlažbu na balkonech a terasách</t>
  </si>
  <si>
    <t>-1748876152</t>
  </si>
  <si>
    <t>Příprava podkladu před provedením obkladu montáž profilu ukončujícího profilu pro balkony a terasy</t>
  </si>
  <si>
    <t>https://podminky.urs.cz/item/CS_URS_2022_02/781161022</t>
  </si>
  <si>
    <t>192</t>
  </si>
  <si>
    <t>59054297</t>
  </si>
  <si>
    <t>profil ukončovací s okapničkou děrovaná hrana s drenáží barevný lak Al dl 2,5m v 15mm</t>
  </si>
  <si>
    <t>-1936719321</t>
  </si>
  <si>
    <t>193</t>
  </si>
  <si>
    <t>59054434</t>
  </si>
  <si>
    <t>roh 90° set odtok vlevo žlabový systém balkónový barevný lak Al (1ks roh, 2ks spojky, 1ks roh krycího profilu)</t>
  </si>
  <si>
    <t>sada</t>
  </si>
  <si>
    <t>117802823</t>
  </si>
  <si>
    <t>balk rohy</t>
  </si>
  <si>
    <t>6*2</t>
  </si>
  <si>
    <t>194</t>
  </si>
  <si>
    <t>998771203</t>
  </si>
  <si>
    <t>Přesun hmot procentní pro podlahy z dlaždic v objektech v přes 12 do 24 m</t>
  </si>
  <si>
    <t>-1363137549</t>
  </si>
  <si>
    <t>Přesun hmot pro podlahy z dlaždic stanovený procentní sazbou (%) z ceny vodorovná dopravní vzdálenost do 50 m v objektech výšky přes 12 do 24 m</t>
  </si>
  <si>
    <t>https://podminky.urs.cz/item/CS_URS_2022_02/998771203</t>
  </si>
  <si>
    <t>783</t>
  </si>
  <si>
    <t>Dokončovací práce - nátěry</t>
  </si>
  <si>
    <t>195</t>
  </si>
  <si>
    <t>783301303</t>
  </si>
  <si>
    <t>Bezoplachové odrezivění zámečnických konstrukcí</t>
  </si>
  <si>
    <t>2142973473</t>
  </si>
  <si>
    <t>Příprava podkladu zámečnických konstrukcí před provedením nátěru odrezivění odrezovačem bezoplachovým</t>
  </si>
  <si>
    <t>https://podminky.urs.cz/item/CS_URS_2022_02/783301303</t>
  </si>
  <si>
    <t>HUP</t>
  </si>
  <si>
    <t>rozv el</t>
  </si>
  <si>
    <t>196</t>
  </si>
  <si>
    <t>783301313</t>
  </si>
  <si>
    <t>Odmaštění zámečnických konstrukcí ředidlovým odmašťovačem</t>
  </si>
  <si>
    <t>-962696287</t>
  </si>
  <si>
    <t>Příprava podkladu zámečnických konstrukcí před provedením nátěru odmaštění odmašťovačem ředidlovým</t>
  </si>
  <si>
    <t>https://podminky.urs.cz/item/CS_URS_2022_02/783301313</t>
  </si>
  <si>
    <t>197</t>
  </si>
  <si>
    <t>783317101</t>
  </si>
  <si>
    <t>Krycí jednonásobný syntetický standardní nátěr zámečnických konstrukcí</t>
  </si>
  <si>
    <t>977777456</t>
  </si>
  <si>
    <t>Krycí nátěr (email) zámečnických konstrukcí jednonásobný syntetický standardní</t>
  </si>
  <si>
    <t>https://podminky.urs.cz/item/CS_URS_2022_02/783317101</t>
  </si>
  <si>
    <t>198</t>
  </si>
  <si>
    <t>783322101</t>
  </si>
  <si>
    <t>Tmelení včetně přebroušení zámečnických konstrukcí disperzním tmelem</t>
  </si>
  <si>
    <t>-1815055770</t>
  </si>
  <si>
    <t>Tmelení zámečnických konstrukcí včetně přebroušení tmelených míst, tmelem disperzním akrylátovým nebo latexovým</t>
  </si>
  <si>
    <t>https://podminky.urs.cz/item/CS_URS_2022_02/783322101</t>
  </si>
  <si>
    <t>199</t>
  </si>
  <si>
    <t>783334201</t>
  </si>
  <si>
    <t>Základní antikorozní jednonásobný epoxidový nátěr zámečnických konstrukcí</t>
  </si>
  <si>
    <t>-373155599</t>
  </si>
  <si>
    <t>Základní antikorozní nátěr zámečnických konstrukcí jednonásobný epoxidový</t>
  </si>
  <si>
    <t>https://podminky.urs.cz/item/CS_URS_2022_02/783334201</t>
  </si>
  <si>
    <t>784</t>
  </si>
  <si>
    <t>Dokončovací práce - malby a tapety</t>
  </si>
  <si>
    <t>200</t>
  </si>
  <si>
    <t>784181101</t>
  </si>
  <si>
    <t>Základní akrylátová jednonásobná bezbarvá penetrace podkladu v místnostech v do 3,80 m</t>
  </si>
  <si>
    <t>-1141306854</t>
  </si>
  <si>
    <t>Penetrace podkladu jednonásobná základní akrylátová bezbarvá v místnostech výšky do 3,80 m</t>
  </si>
  <si>
    <t>https://podminky.urs.cz/item/CS_URS_2022_02/784181101</t>
  </si>
  <si>
    <t>201</t>
  </si>
  <si>
    <t>784221111</t>
  </si>
  <si>
    <t>Dvojnásobné bílé malby ze směsí za sucha středně otěruvzdorných v místnostech do 3,80 m</t>
  </si>
  <si>
    <t>1228352396</t>
  </si>
  <si>
    <t>Malby z malířských směsí otěruvzdorných za sucha dvojnásobné, bílé za sucha otěruvzdorné středně v místnostech výšky do 3,80 m</t>
  </si>
  <si>
    <t>https://podminky.urs.cz/item/CS_URS_2022_02/784221111</t>
  </si>
  <si>
    <t>VRN</t>
  </si>
  <si>
    <t>Vedlejší rozpočtové náklady</t>
  </si>
  <si>
    <t>202</t>
  </si>
  <si>
    <t>VRN01</t>
  </si>
  <si>
    <t>Zařízení a provoz staveniště</t>
  </si>
  <si>
    <t>soubor</t>
  </si>
  <si>
    <t>1566416568</t>
  </si>
  <si>
    <t>Zařízení a provoz staveniště, vč oplocení, WC, energie, odstranění zařízení staveniště</t>
  </si>
  <si>
    <t>203</t>
  </si>
  <si>
    <t>VRN02</t>
  </si>
  <si>
    <t>Výtažné zkoušky kotvení</t>
  </si>
  <si>
    <t>1299998046</t>
  </si>
  <si>
    <t>204</t>
  </si>
  <si>
    <t>VRN03</t>
  </si>
  <si>
    <t>Vytýčení sítí</t>
  </si>
  <si>
    <t>1470444031</t>
  </si>
  <si>
    <t>205</t>
  </si>
  <si>
    <t>VRN04</t>
  </si>
  <si>
    <t>Revize hromosvod</t>
  </si>
  <si>
    <t>-1769503297</t>
  </si>
  <si>
    <t>206</t>
  </si>
  <si>
    <t>VRN05</t>
  </si>
  <si>
    <t xml:space="preserve">Kontrola statika před prováděním prací. </t>
  </si>
  <si>
    <t>-2111678751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</si>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</sst>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622135095" TargetMode="External"/><Relationship Id="rId117" Type="http://schemas.openxmlformats.org/officeDocument/2006/relationships/hyperlink" Target="https://podminky.urs.cz/item/CS_URS_2022_02/764518623" TargetMode="External"/><Relationship Id="rId21" Type="http://schemas.openxmlformats.org/officeDocument/2006/relationships/hyperlink" Target="https://podminky.urs.cz/item/CS_URS_2022_02/621142001" TargetMode="External"/><Relationship Id="rId42" Type="http://schemas.openxmlformats.org/officeDocument/2006/relationships/hyperlink" Target="https://podminky.urs.cz/item/CS_URS_2022_02/629135102" TargetMode="External"/><Relationship Id="rId47" Type="http://schemas.openxmlformats.org/officeDocument/2006/relationships/hyperlink" Target="https://podminky.urs.cz/item/CS_URS_2022_02/631351101" TargetMode="External"/><Relationship Id="rId63" Type="http://schemas.openxmlformats.org/officeDocument/2006/relationships/hyperlink" Target="https://podminky.urs.cz/item/CS_URS_2022_02/985441113" TargetMode="External"/><Relationship Id="rId68" Type="http://schemas.openxmlformats.org/officeDocument/2006/relationships/hyperlink" Target="https://podminky.urs.cz/item/CS_URS_2022_02/998017003" TargetMode="External"/><Relationship Id="rId84" Type="http://schemas.openxmlformats.org/officeDocument/2006/relationships/hyperlink" Target="https://podminky.urs.cz/item/CS_URS_2022_02/711161384" TargetMode="External"/><Relationship Id="rId89" Type="http://schemas.openxmlformats.org/officeDocument/2006/relationships/hyperlink" Target="https://podminky.urs.cz/item/CS_URS_2022_02/713121121" TargetMode="External"/><Relationship Id="rId112" Type="http://schemas.openxmlformats.org/officeDocument/2006/relationships/hyperlink" Target="https://podminky.urs.cz/item/CS_URS_2022_02/764111641" TargetMode="External"/><Relationship Id="rId133" Type="http://schemas.openxmlformats.org/officeDocument/2006/relationships/hyperlink" Target="https://podminky.urs.cz/item/CS_URS_2022_02/767821820" TargetMode="External"/><Relationship Id="rId138" Type="http://schemas.openxmlformats.org/officeDocument/2006/relationships/hyperlink" Target="https://podminky.urs.cz/item/CS_URS_2022_02/771474114" TargetMode="External"/><Relationship Id="rId16" Type="http://schemas.openxmlformats.org/officeDocument/2006/relationships/hyperlink" Target="https://podminky.urs.cz/item/CS_URS_2022_02/612315215" TargetMode="External"/><Relationship Id="rId107" Type="http://schemas.openxmlformats.org/officeDocument/2006/relationships/hyperlink" Target="https://podminky.urs.cz/item/CS_URS_2022_02/764001821" TargetMode="External"/><Relationship Id="rId11" Type="http://schemas.openxmlformats.org/officeDocument/2006/relationships/hyperlink" Target="https://podminky.urs.cz/item/CS_URS_2022_02/181912111" TargetMode="External"/><Relationship Id="rId32" Type="http://schemas.openxmlformats.org/officeDocument/2006/relationships/hyperlink" Target="https://podminky.urs.cz/item/CS_URS_2022_02/622212051" TargetMode="External"/><Relationship Id="rId37" Type="http://schemas.openxmlformats.org/officeDocument/2006/relationships/hyperlink" Target="https://podminky.urs.cz/item/CS_URS_2022_02/622252001" TargetMode="External"/><Relationship Id="rId53" Type="http://schemas.openxmlformats.org/officeDocument/2006/relationships/hyperlink" Target="https://podminky.urs.cz/item/CS_URS_2022_02/952901111" TargetMode="External"/><Relationship Id="rId58" Type="http://schemas.openxmlformats.org/officeDocument/2006/relationships/hyperlink" Target="https://podminky.urs.cz/item/CS_URS_2022_02/968062376" TargetMode="External"/><Relationship Id="rId74" Type="http://schemas.openxmlformats.org/officeDocument/2006/relationships/hyperlink" Target="https://podminky.urs.cz/item/CS_URS_2022_02/944511111" TargetMode="External"/><Relationship Id="rId79" Type="http://schemas.openxmlformats.org/officeDocument/2006/relationships/hyperlink" Target="https://podminky.urs.cz/item/CS_URS_2022_02/944711813" TargetMode="External"/><Relationship Id="rId102" Type="http://schemas.openxmlformats.org/officeDocument/2006/relationships/hyperlink" Target="https://podminky.urs.cz/item/CS_URS_2022_02/751398021" TargetMode="External"/><Relationship Id="rId123" Type="http://schemas.openxmlformats.org/officeDocument/2006/relationships/hyperlink" Target="https://podminky.urs.cz/item/CS_URS_2022_02/766641131" TargetMode="External"/><Relationship Id="rId128" Type="http://schemas.openxmlformats.org/officeDocument/2006/relationships/hyperlink" Target="https://podminky.urs.cz/item/CS_URS_2022_02/998766203" TargetMode="External"/><Relationship Id="rId144" Type="http://schemas.openxmlformats.org/officeDocument/2006/relationships/hyperlink" Target="https://podminky.urs.cz/item/CS_URS_2022_02/781161022" TargetMode="External"/><Relationship Id="rId149" Type="http://schemas.openxmlformats.org/officeDocument/2006/relationships/hyperlink" Target="https://podminky.urs.cz/item/CS_URS_2022_02/783322101" TargetMode="External"/><Relationship Id="rId5" Type="http://schemas.openxmlformats.org/officeDocument/2006/relationships/hyperlink" Target="https://podminky.urs.cz/item/CS_URS_2022_02/151101111" TargetMode="External"/><Relationship Id="rId90" Type="http://schemas.openxmlformats.org/officeDocument/2006/relationships/hyperlink" Target="https://podminky.urs.cz/item/CS_URS_2022_02/713122111" TargetMode="External"/><Relationship Id="rId95" Type="http://schemas.openxmlformats.org/officeDocument/2006/relationships/hyperlink" Target="https://podminky.urs.cz/item/CS_URS_2022_02/741374811" TargetMode="External"/><Relationship Id="rId22" Type="http://schemas.openxmlformats.org/officeDocument/2006/relationships/hyperlink" Target="https://podminky.urs.cz/item/CS_URS_2022_02/621221011" TargetMode="External"/><Relationship Id="rId27" Type="http://schemas.openxmlformats.org/officeDocument/2006/relationships/hyperlink" Target="https://podminky.urs.cz/item/CS_URS_2022_02/622142001" TargetMode="External"/><Relationship Id="rId43" Type="http://schemas.openxmlformats.org/officeDocument/2006/relationships/hyperlink" Target="https://podminky.urs.cz/item/CS_URS_2022_02/629991011" TargetMode="External"/><Relationship Id="rId48" Type="http://schemas.openxmlformats.org/officeDocument/2006/relationships/hyperlink" Target="https://podminky.urs.cz/item/CS_URS_2022_02/631351102" TargetMode="External"/><Relationship Id="rId64" Type="http://schemas.openxmlformats.org/officeDocument/2006/relationships/hyperlink" Target="https://podminky.urs.cz/item/CS_URS_2022_02/997013214" TargetMode="External"/><Relationship Id="rId69" Type="http://schemas.openxmlformats.org/officeDocument/2006/relationships/hyperlink" Target="https://podminky.urs.cz/item/CS_URS_2022_02/611131121" TargetMode="External"/><Relationship Id="rId113" Type="http://schemas.openxmlformats.org/officeDocument/2006/relationships/hyperlink" Target="https://podminky.urs.cz/item/CS_URS_2022_02/764216604" TargetMode="External"/><Relationship Id="rId118" Type="http://schemas.openxmlformats.org/officeDocument/2006/relationships/hyperlink" Target="https://podminky.urs.cz/item/CS_URS_2022_02/998764103" TargetMode="External"/><Relationship Id="rId134" Type="http://schemas.openxmlformats.org/officeDocument/2006/relationships/hyperlink" Target="https://podminky.urs.cz/item/CS_URS_2022_02/767996701" TargetMode="External"/><Relationship Id="rId139" Type="http://schemas.openxmlformats.org/officeDocument/2006/relationships/hyperlink" Target="https://podminky.urs.cz/item/CS_URS_2022_02/771571810" TargetMode="External"/><Relationship Id="rId80" Type="http://schemas.openxmlformats.org/officeDocument/2006/relationships/hyperlink" Target="https://podminky.urs.cz/item/CS_URS_2022_02/711112001" TargetMode="External"/><Relationship Id="rId85" Type="http://schemas.openxmlformats.org/officeDocument/2006/relationships/hyperlink" Target="https://podminky.urs.cz/item/CS_URS_2022_02/711413111" TargetMode="External"/><Relationship Id="rId150" Type="http://schemas.openxmlformats.org/officeDocument/2006/relationships/hyperlink" Target="https://podminky.urs.cz/item/CS_URS_2022_02/783334201" TargetMode="External"/><Relationship Id="rId12" Type="http://schemas.openxmlformats.org/officeDocument/2006/relationships/hyperlink" Target="https://podminky.urs.cz/item/CS_URS_2022_02/113106021" TargetMode="External"/><Relationship Id="rId17" Type="http://schemas.openxmlformats.org/officeDocument/2006/relationships/hyperlink" Target="https://podminky.urs.cz/item/CS_URS_2022_02/612315225" TargetMode="External"/><Relationship Id="rId25" Type="http://schemas.openxmlformats.org/officeDocument/2006/relationships/hyperlink" Target="https://podminky.urs.cz/item/CS_URS_2022_02/622135011" TargetMode="External"/><Relationship Id="rId33" Type="http://schemas.openxmlformats.org/officeDocument/2006/relationships/hyperlink" Target="https://podminky.urs.cz/item/CS_URS_2022_02/622221031" TargetMode="External"/><Relationship Id="rId38" Type="http://schemas.openxmlformats.org/officeDocument/2006/relationships/hyperlink" Target="https://podminky.urs.cz/item/CS_URS_2022_02/622252002" TargetMode="External"/><Relationship Id="rId46" Type="http://schemas.openxmlformats.org/officeDocument/2006/relationships/hyperlink" Target="https://podminky.urs.cz/item/CS_URS_2022_02/985131311" TargetMode="External"/><Relationship Id="rId59" Type="http://schemas.openxmlformats.org/officeDocument/2006/relationships/hyperlink" Target="https://podminky.urs.cz/item/CS_URS_2022_02/968072456" TargetMode="External"/><Relationship Id="rId67" Type="http://schemas.openxmlformats.org/officeDocument/2006/relationships/hyperlink" Target="https://podminky.urs.cz/item/CS_URS_2022_02/997013631" TargetMode="External"/><Relationship Id="rId103" Type="http://schemas.openxmlformats.org/officeDocument/2006/relationships/hyperlink" Target="https://podminky.urs.cz/item/CS_URS_2022_02/751525082" TargetMode="External"/><Relationship Id="rId108" Type="http://schemas.openxmlformats.org/officeDocument/2006/relationships/hyperlink" Target="https://podminky.urs.cz/item/CS_URS_2022_02/764002851" TargetMode="External"/><Relationship Id="rId116" Type="http://schemas.openxmlformats.org/officeDocument/2006/relationships/hyperlink" Target="https://podminky.urs.cz/item/CS_URS_2022_02/764511643" TargetMode="External"/><Relationship Id="rId124" Type="http://schemas.openxmlformats.org/officeDocument/2006/relationships/hyperlink" Target="https://podminky.urs.cz/item/CS_URS_2022_02/766660717" TargetMode="External"/><Relationship Id="rId129" Type="http://schemas.openxmlformats.org/officeDocument/2006/relationships/hyperlink" Target="https://podminky.urs.cz/item/CS_URS_2022_02/767161813" TargetMode="External"/><Relationship Id="rId137" Type="http://schemas.openxmlformats.org/officeDocument/2006/relationships/hyperlink" Target="https://podminky.urs.cz/item/CS_URS_2022_02/771471810" TargetMode="External"/><Relationship Id="rId20" Type="http://schemas.openxmlformats.org/officeDocument/2006/relationships/hyperlink" Target="https://podminky.urs.cz/item/CS_URS_2022_02/621131121" TargetMode="External"/><Relationship Id="rId41" Type="http://schemas.openxmlformats.org/officeDocument/2006/relationships/hyperlink" Target="https://podminky.urs.cz/item/CS_URS_2022_02/622531022" TargetMode="External"/><Relationship Id="rId54" Type="http://schemas.openxmlformats.org/officeDocument/2006/relationships/hyperlink" Target="https://podminky.urs.cz/item/CS_URS_2022_02/965042131" TargetMode="External"/><Relationship Id="rId62" Type="http://schemas.openxmlformats.org/officeDocument/2006/relationships/hyperlink" Target="https://podminky.urs.cz/item/CS_URS_2022_02/985421122" TargetMode="External"/><Relationship Id="rId70" Type="http://schemas.openxmlformats.org/officeDocument/2006/relationships/hyperlink" Target="https://podminky.urs.cz/item/CS_URS_2022_02/621221021" TargetMode="External"/><Relationship Id="rId75" Type="http://schemas.openxmlformats.org/officeDocument/2006/relationships/hyperlink" Target="https://podminky.urs.cz/item/CS_URS_2022_02/944511211" TargetMode="External"/><Relationship Id="rId83" Type="http://schemas.openxmlformats.org/officeDocument/2006/relationships/hyperlink" Target="https://podminky.urs.cz/item/CS_URS_2022_02/711161215" TargetMode="External"/><Relationship Id="rId88" Type="http://schemas.openxmlformats.org/officeDocument/2006/relationships/hyperlink" Target="https://podminky.urs.cz/item/CS_URS_2022_02/713110813" TargetMode="External"/><Relationship Id="rId91" Type="http://schemas.openxmlformats.org/officeDocument/2006/relationships/hyperlink" Target="https://podminky.urs.cz/item/CS_URS_2022_02/713191133" TargetMode="External"/><Relationship Id="rId96" Type="http://schemas.openxmlformats.org/officeDocument/2006/relationships/hyperlink" Target="https://podminky.urs.cz/item/CS_URS_2022_02/741410001" TargetMode="External"/><Relationship Id="rId111" Type="http://schemas.openxmlformats.org/officeDocument/2006/relationships/hyperlink" Target="https://podminky.urs.cz/item/CS_URS_2022_02/764004861" TargetMode="External"/><Relationship Id="rId132" Type="http://schemas.openxmlformats.org/officeDocument/2006/relationships/hyperlink" Target="https://podminky.urs.cz/item/CS_URS_2022_02/767821120" TargetMode="External"/><Relationship Id="rId140" Type="http://schemas.openxmlformats.org/officeDocument/2006/relationships/hyperlink" Target="https://podminky.urs.cz/item/CS_URS_2022_02/771574263" TargetMode="External"/><Relationship Id="rId145" Type="http://schemas.openxmlformats.org/officeDocument/2006/relationships/hyperlink" Target="https://podminky.urs.cz/item/CS_URS_2022_02/998771203" TargetMode="External"/><Relationship Id="rId153" Type="http://schemas.openxmlformats.org/officeDocument/2006/relationships/drawing" Target="../drawings/drawing2.xml"/><Relationship Id="rId1" Type="http://schemas.openxmlformats.org/officeDocument/2006/relationships/hyperlink" Target="https://podminky.urs.cz/item/CS_URS_2022_02/113107030" TargetMode="External"/><Relationship Id="rId6" Type="http://schemas.openxmlformats.org/officeDocument/2006/relationships/hyperlink" Target="https://podminky.urs.cz/item/CS_URS_2022_02/162751119" TargetMode="External"/><Relationship Id="rId15" Type="http://schemas.openxmlformats.org/officeDocument/2006/relationships/hyperlink" Target="https://podminky.urs.cz/item/CS_URS_2022_02/637211121" TargetMode="External"/><Relationship Id="rId23" Type="http://schemas.openxmlformats.org/officeDocument/2006/relationships/hyperlink" Target="https://podminky.urs.cz/item/CS_URS_2022_02/621541022" TargetMode="External"/><Relationship Id="rId28" Type="http://schemas.openxmlformats.org/officeDocument/2006/relationships/hyperlink" Target="https://podminky.urs.cz/item/CS_URS_2022_02/622143004" TargetMode="External"/><Relationship Id="rId36" Type="http://schemas.openxmlformats.org/officeDocument/2006/relationships/hyperlink" Target="https://podminky.urs.cz/item/CS_URS_2022_02/622251105" TargetMode="External"/><Relationship Id="rId49" Type="http://schemas.openxmlformats.org/officeDocument/2006/relationships/hyperlink" Target="https://podminky.urs.cz/item/CS_URS_2022_02/632450134" TargetMode="External"/><Relationship Id="rId57" Type="http://schemas.openxmlformats.org/officeDocument/2006/relationships/hyperlink" Target="https://podminky.urs.cz/item/CS_URS_2022_02/968062375" TargetMode="External"/><Relationship Id="rId106" Type="http://schemas.openxmlformats.org/officeDocument/2006/relationships/hyperlink" Target="https://podminky.urs.cz/item/CS_URS_2022_02/998713203" TargetMode="External"/><Relationship Id="rId114" Type="http://schemas.openxmlformats.org/officeDocument/2006/relationships/hyperlink" Target="https://podminky.urs.cz/item/CS_URS_2022_02/764216665" TargetMode="External"/><Relationship Id="rId119" Type="http://schemas.openxmlformats.org/officeDocument/2006/relationships/hyperlink" Target="https://podminky.urs.cz/item/CS_URS_2022_02/765231801" TargetMode="External"/><Relationship Id="rId127" Type="http://schemas.openxmlformats.org/officeDocument/2006/relationships/hyperlink" Target="https://podminky.urs.cz/item/CS_URS_2022_02/767640111" TargetMode="External"/><Relationship Id="rId10" Type="http://schemas.openxmlformats.org/officeDocument/2006/relationships/hyperlink" Target="https://podminky.urs.cz/item/CS_URS_2022_02/181411132" TargetMode="External"/><Relationship Id="rId31" Type="http://schemas.openxmlformats.org/officeDocument/2006/relationships/hyperlink" Target="https://podminky.urs.cz/item/CS_URS_2022_02/622212051" TargetMode="External"/><Relationship Id="rId44" Type="http://schemas.openxmlformats.org/officeDocument/2006/relationships/hyperlink" Target="https://podminky.urs.cz/item/CS_URS_2022_02/629995101" TargetMode="External"/><Relationship Id="rId52" Type="http://schemas.openxmlformats.org/officeDocument/2006/relationships/hyperlink" Target="https://podminky.urs.cz/item/CS_URS_2022_02/632459175" TargetMode="External"/><Relationship Id="rId60" Type="http://schemas.openxmlformats.org/officeDocument/2006/relationships/hyperlink" Target="https://podminky.urs.cz/item/CS_URS_2022_02/978013191" TargetMode="External"/><Relationship Id="rId65" Type="http://schemas.openxmlformats.org/officeDocument/2006/relationships/hyperlink" Target="https://podminky.urs.cz/item/CS_URS_2022_02/997013501" TargetMode="External"/><Relationship Id="rId73" Type="http://schemas.openxmlformats.org/officeDocument/2006/relationships/hyperlink" Target="https://podminky.urs.cz/item/CS_URS_2022_02/941111822" TargetMode="External"/><Relationship Id="rId78" Type="http://schemas.openxmlformats.org/officeDocument/2006/relationships/hyperlink" Target="https://podminky.urs.cz/item/CS_URS_2022_02/944711213" TargetMode="External"/><Relationship Id="rId81" Type="http://schemas.openxmlformats.org/officeDocument/2006/relationships/hyperlink" Target="https://podminky.urs.cz/item/CS_URS_2022_02/711142559" TargetMode="External"/><Relationship Id="rId86" Type="http://schemas.openxmlformats.org/officeDocument/2006/relationships/hyperlink" Target="https://podminky.urs.cz/item/CS_URS_2022_02/711413121" TargetMode="External"/><Relationship Id="rId94" Type="http://schemas.openxmlformats.org/officeDocument/2006/relationships/hyperlink" Target="https://podminky.urs.cz/item/CS_URS_2022_02/741370002" TargetMode="External"/><Relationship Id="rId99" Type="http://schemas.openxmlformats.org/officeDocument/2006/relationships/hyperlink" Target="https://podminky.urs.cz/item/CS_URS_2022_02/741430004" TargetMode="External"/><Relationship Id="rId101" Type="http://schemas.openxmlformats.org/officeDocument/2006/relationships/hyperlink" Target="https://podminky.urs.cz/item/CS_URS_2022_02/742310802" TargetMode="External"/><Relationship Id="rId122" Type="http://schemas.openxmlformats.org/officeDocument/2006/relationships/hyperlink" Target="https://podminky.urs.cz/item/CS_URS_2022_02/766622216" TargetMode="External"/><Relationship Id="rId130" Type="http://schemas.openxmlformats.org/officeDocument/2006/relationships/hyperlink" Target="https://podminky.urs.cz/item/CS_URS_2022_02/767163101" TargetMode="External"/><Relationship Id="rId135" Type="http://schemas.openxmlformats.org/officeDocument/2006/relationships/hyperlink" Target="https://podminky.urs.cz/item/CS_URS_2022_02/998767203" TargetMode="External"/><Relationship Id="rId143" Type="http://schemas.openxmlformats.org/officeDocument/2006/relationships/hyperlink" Target="https://podminky.urs.cz/item/CS_URS_2022_02/771592011" TargetMode="External"/><Relationship Id="rId148" Type="http://schemas.openxmlformats.org/officeDocument/2006/relationships/hyperlink" Target="https://podminky.urs.cz/item/CS_URS_2022_02/783317101" TargetMode="External"/><Relationship Id="rId151" Type="http://schemas.openxmlformats.org/officeDocument/2006/relationships/hyperlink" Target="https://podminky.urs.cz/item/CS_URS_2022_02/784181101" TargetMode="External"/><Relationship Id="rId4" Type="http://schemas.openxmlformats.org/officeDocument/2006/relationships/hyperlink" Target="https://podminky.urs.cz/item/CS_URS_2022_02/151101101" TargetMode="External"/><Relationship Id="rId9" Type="http://schemas.openxmlformats.org/officeDocument/2006/relationships/hyperlink" Target="https://podminky.urs.cz/item/CS_URS_2022_02/174151101" TargetMode="External"/><Relationship Id="rId13" Type="http://schemas.openxmlformats.org/officeDocument/2006/relationships/hyperlink" Target="https://podminky.urs.cz/item/CS_URS_2022_02/310239211" TargetMode="External"/><Relationship Id="rId18" Type="http://schemas.openxmlformats.org/officeDocument/2006/relationships/hyperlink" Target="https://podminky.urs.cz/item/CS_URS_2022_02/612315301" TargetMode="External"/><Relationship Id="rId39" Type="http://schemas.openxmlformats.org/officeDocument/2006/relationships/hyperlink" Target="https://podminky.urs.cz/item/CS_URS_2022_02/622325111" TargetMode="External"/><Relationship Id="rId109" Type="http://schemas.openxmlformats.org/officeDocument/2006/relationships/hyperlink" Target="https://podminky.urs.cz/item/CS_URS_2022_02/764002861" TargetMode="External"/><Relationship Id="rId34" Type="http://schemas.openxmlformats.org/officeDocument/2006/relationships/hyperlink" Target="https://podminky.urs.cz/item/CS_URS_2022_02/622222051" TargetMode="External"/><Relationship Id="rId50" Type="http://schemas.openxmlformats.org/officeDocument/2006/relationships/hyperlink" Target="https://podminky.urs.cz/item/CS_URS_2022_02/632451232" TargetMode="External"/><Relationship Id="rId55" Type="http://schemas.openxmlformats.org/officeDocument/2006/relationships/hyperlink" Target="https://podminky.urs.cz/item/CS_URS_2022_02/965081223" TargetMode="External"/><Relationship Id="rId76" Type="http://schemas.openxmlformats.org/officeDocument/2006/relationships/hyperlink" Target="https://podminky.urs.cz/item/CS_URS_2022_02/944511811" TargetMode="External"/><Relationship Id="rId97" Type="http://schemas.openxmlformats.org/officeDocument/2006/relationships/hyperlink" Target="https://podminky.urs.cz/item/CS_URS_2022_02/741420001" TargetMode="External"/><Relationship Id="rId104" Type="http://schemas.openxmlformats.org/officeDocument/2006/relationships/hyperlink" Target="https://podminky.urs.cz/item/CS_URS_2022_02/998751102" TargetMode="External"/><Relationship Id="rId120" Type="http://schemas.openxmlformats.org/officeDocument/2006/relationships/hyperlink" Target="https://podminky.urs.cz/item/CS_URS_2022_02/766411822" TargetMode="External"/><Relationship Id="rId125" Type="http://schemas.openxmlformats.org/officeDocument/2006/relationships/hyperlink" Target="https://podminky.urs.cz/item/CS_URS_2022_02/766660734" TargetMode="External"/><Relationship Id="rId141" Type="http://schemas.openxmlformats.org/officeDocument/2006/relationships/hyperlink" Target="https://podminky.urs.cz/item/CS_URS_2022_02/771591264" TargetMode="External"/><Relationship Id="rId146" Type="http://schemas.openxmlformats.org/officeDocument/2006/relationships/hyperlink" Target="https://podminky.urs.cz/item/CS_URS_2022_02/783301303" TargetMode="External"/><Relationship Id="rId7" Type="http://schemas.openxmlformats.org/officeDocument/2006/relationships/hyperlink" Target="https://podminky.urs.cz/item/CS_URS_2022_02/162751137" TargetMode="External"/><Relationship Id="rId71" Type="http://schemas.openxmlformats.org/officeDocument/2006/relationships/hyperlink" Target="https://podminky.urs.cz/item/CS_URS_2022_02/941111122" TargetMode="External"/><Relationship Id="rId92" Type="http://schemas.openxmlformats.org/officeDocument/2006/relationships/hyperlink" Target="https://podminky.urs.cz/item/CS_URS_2022_02/998713103" TargetMode="External"/><Relationship Id="rId2" Type="http://schemas.openxmlformats.org/officeDocument/2006/relationships/hyperlink" Target="https://podminky.urs.cz/item/CS_URS_2022_02/129911123" TargetMode="External"/><Relationship Id="rId29" Type="http://schemas.openxmlformats.org/officeDocument/2006/relationships/hyperlink" Target="https://podminky.urs.cz/item/CS_URS_2022_02/622211021" TargetMode="External"/><Relationship Id="rId24" Type="http://schemas.openxmlformats.org/officeDocument/2006/relationships/hyperlink" Target="https://podminky.urs.cz/item/CS_URS_2022_02/622131121" TargetMode="External"/><Relationship Id="rId40" Type="http://schemas.openxmlformats.org/officeDocument/2006/relationships/hyperlink" Target="https://podminky.urs.cz/item/CS_URS_2022_02/622511112" TargetMode="External"/><Relationship Id="rId45" Type="http://schemas.openxmlformats.org/officeDocument/2006/relationships/hyperlink" Target="https://podminky.urs.cz/item/CS_URS_2022_02/629995223" TargetMode="External"/><Relationship Id="rId66" Type="http://schemas.openxmlformats.org/officeDocument/2006/relationships/hyperlink" Target="https://podminky.urs.cz/item/CS_URS_2022_02/997013509" TargetMode="External"/><Relationship Id="rId87" Type="http://schemas.openxmlformats.org/officeDocument/2006/relationships/hyperlink" Target="https://podminky.urs.cz/item/CS_URS_2022_02/998711203" TargetMode="External"/><Relationship Id="rId110" Type="http://schemas.openxmlformats.org/officeDocument/2006/relationships/hyperlink" Target="https://podminky.urs.cz/item/CS_URS_2022_02/764004801" TargetMode="External"/><Relationship Id="rId115" Type="http://schemas.openxmlformats.org/officeDocument/2006/relationships/hyperlink" Target="https://podminky.urs.cz/item/CS_URS_2022_02/764511602" TargetMode="External"/><Relationship Id="rId131" Type="http://schemas.openxmlformats.org/officeDocument/2006/relationships/hyperlink" Target="https://podminky.urs.cz/item/CS_URS_2022_02/767810811" TargetMode="External"/><Relationship Id="rId136" Type="http://schemas.openxmlformats.org/officeDocument/2006/relationships/hyperlink" Target="https://podminky.urs.cz/item/CS_URS_2022_02/771121011" TargetMode="External"/><Relationship Id="rId61" Type="http://schemas.openxmlformats.org/officeDocument/2006/relationships/hyperlink" Target="https://podminky.urs.cz/item/CS_URS_2022_02/978015321" TargetMode="External"/><Relationship Id="rId82" Type="http://schemas.openxmlformats.org/officeDocument/2006/relationships/hyperlink" Target="https://podminky.urs.cz/item/CS_URS_2022_02/711142559" TargetMode="External"/><Relationship Id="rId152" Type="http://schemas.openxmlformats.org/officeDocument/2006/relationships/hyperlink" Target="https://podminky.urs.cz/item/CS_URS_2022_02/784221111" TargetMode="External"/><Relationship Id="rId19" Type="http://schemas.openxmlformats.org/officeDocument/2006/relationships/hyperlink" Target="https://podminky.urs.cz/item/CS_URS_2022_02/612315302" TargetMode="External"/><Relationship Id="rId14" Type="http://schemas.openxmlformats.org/officeDocument/2006/relationships/hyperlink" Target="https://podminky.urs.cz/item/CS_URS_2022_02/451577877" TargetMode="External"/><Relationship Id="rId30" Type="http://schemas.openxmlformats.org/officeDocument/2006/relationships/hyperlink" Target="https://podminky.urs.cz/item/CS_URS_2022_02/622211031" TargetMode="External"/><Relationship Id="rId35" Type="http://schemas.openxmlformats.org/officeDocument/2006/relationships/hyperlink" Target="https://podminky.urs.cz/item/CS_URS_2022_02/622251101" TargetMode="External"/><Relationship Id="rId56" Type="http://schemas.openxmlformats.org/officeDocument/2006/relationships/hyperlink" Target="https://podminky.urs.cz/item/CS_URS_2022_02/968062374" TargetMode="External"/><Relationship Id="rId77" Type="http://schemas.openxmlformats.org/officeDocument/2006/relationships/hyperlink" Target="https://podminky.urs.cz/item/CS_URS_2022_02/944711113" TargetMode="External"/><Relationship Id="rId100" Type="http://schemas.openxmlformats.org/officeDocument/2006/relationships/hyperlink" Target="https://podminky.urs.cz/item/CS_URS_2022_02/742310002" TargetMode="External"/><Relationship Id="rId105" Type="http://schemas.openxmlformats.org/officeDocument/2006/relationships/hyperlink" Target="https://podminky.urs.cz/item/CS_URS_2022_02/762511247" TargetMode="External"/><Relationship Id="rId126" Type="http://schemas.openxmlformats.org/officeDocument/2006/relationships/hyperlink" Target="https://podminky.urs.cz/item/CS_URS_2022_02/766694112" TargetMode="External"/><Relationship Id="rId147" Type="http://schemas.openxmlformats.org/officeDocument/2006/relationships/hyperlink" Target="https://podminky.urs.cz/item/CS_URS_2022_02/783301313" TargetMode="External"/><Relationship Id="rId8" Type="http://schemas.openxmlformats.org/officeDocument/2006/relationships/hyperlink" Target="https://podminky.urs.cz/item/CS_URS_2022_02/171201231" TargetMode="External"/><Relationship Id="rId51" Type="http://schemas.openxmlformats.org/officeDocument/2006/relationships/hyperlink" Target="https://podminky.urs.cz/item/CS_URS_2022_02/632459124" TargetMode="External"/><Relationship Id="rId72" Type="http://schemas.openxmlformats.org/officeDocument/2006/relationships/hyperlink" Target="https://podminky.urs.cz/item/CS_URS_2022_02/941111222" TargetMode="External"/><Relationship Id="rId93" Type="http://schemas.openxmlformats.org/officeDocument/2006/relationships/hyperlink" Target="https://podminky.urs.cz/item/CS_URS_2022_02/721242115" TargetMode="External"/><Relationship Id="rId98" Type="http://schemas.openxmlformats.org/officeDocument/2006/relationships/hyperlink" Target="https://podminky.urs.cz/item/CS_URS_2022_02/741420051" TargetMode="External"/><Relationship Id="rId121" Type="http://schemas.openxmlformats.org/officeDocument/2006/relationships/hyperlink" Target="https://podminky.urs.cz/item/CS_URS_2022_02/766622132" TargetMode="External"/><Relationship Id="rId142" Type="http://schemas.openxmlformats.org/officeDocument/2006/relationships/hyperlink" Target="https://podminky.urs.cz/item/CS_URS_2022_02/771591266" TargetMode="External"/><Relationship Id="rId3" Type="http://schemas.openxmlformats.org/officeDocument/2006/relationships/hyperlink" Target="https://podminky.urs.cz/item/CS_URS_2022_02/13215420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58" t="s">
        <v>14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20"/>
      <c r="BE5" s="255" t="s">
        <v>15</v>
      </c>
      <c r="BS5" s="17" t="s">
        <v>6</v>
      </c>
    </row>
    <row r="6" spans="1:74" ht="36.9" customHeight="1">
      <c r="B6" s="20"/>
      <c r="D6" s="26" t="s">
        <v>16</v>
      </c>
      <c r="K6" s="260" t="s">
        <v>17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R6" s="20"/>
      <c r="BE6" s="256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56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56"/>
      <c r="BS8" s="17" t="s">
        <v>6</v>
      </c>
    </row>
    <row r="9" spans="1:74" ht="14.4" customHeight="1">
      <c r="B9" s="20"/>
      <c r="AR9" s="20"/>
      <c r="BE9" s="256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56"/>
      <c r="BS10" s="17" t="s">
        <v>6</v>
      </c>
    </row>
    <row r="11" spans="1:74" ht="18.45" customHeight="1">
      <c r="B11" s="20"/>
      <c r="E11" s="25" t="s">
        <v>28</v>
      </c>
      <c r="AK11" s="27" t="s">
        <v>29</v>
      </c>
      <c r="AN11" s="25" t="s">
        <v>19</v>
      </c>
      <c r="AR11" s="20"/>
      <c r="BE11" s="256"/>
      <c r="BS11" s="17" t="s">
        <v>6</v>
      </c>
    </row>
    <row r="12" spans="1:74" ht="6.9" customHeight="1">
      <c r="B12" s="20"/>
      <c r="AR12" s="20"/>
      <c r="BE12" s="256"/>
      <c r="BS12" s="17" t="s">
        <v>6</v>
      </c>
    </row>
    <row r="13" spans="1:74" ht="12" customHeight="1">
      <c r="B13" s="20"/>
      <c r="D13" s="27" t="s">
        <v>30</v>
      </c>
      <c r="AK13" s="27" t="s">
        <v>26</v>
      </c>
      <c r="AN13" s="29" t="s">
        <v>31</v>
      </c>
      <c r="AR13" s="20"/>
      <c r="BE13" s="256"/>
      <c r="BS13" s="17" t="s">
        <v>6</v>
      </c>
    </row>
    <row r="14" spans="1:74" ht="13.2">
      <c r="B14" s="20"/>
      <c r="E14" s="261" t="s">
        <v>31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7" t="s">
        <v>29</v>
      </c>
      <c r="AN14" s="29" t="s">
        <v>31</v>
      </c>
      <c r="AR14" s="20"/>
      <c r="BE14" s="256"/>
      <c r="BS14" s="17" t="s">
        <v>6</v>
      </c>
    </row>
    <row r="15" spans="1:74" ht="6.9" customHeight="1">
      <c r="B15" s="20"/>
      <c r="AR15" s="20"/>
      <c r="BE15" s="256"/>
      <c r="BS15" s="17" t="s">
        <v>4</v>
      </c>
    </row>
    <row r="16" spans="1:74" ht="12" customHeight="1">
      <c r="B16" s="20"/>
      <c r="D16" s="27" t="s">
        <v>32</v>
      </c>
      <c r="AK16" s="27" t="s">
        <v>26</v>
      </c>
      <c r="AN16" s="25" t="s">
        <v>33</v>
      </c>
      <c r="AR16" s="20"/>
      <c r="BE16" s="256"/>
      <c r="BS16" s="17" t="s">
        <v>4</v>
      </c>
    </row>
    <row r="17" spans="2:71" ht="18.45" customHeight="1">
      <c r="B17" s="20"/>
      <c r="E17" s="25" t="s">
        <v>34</v>
      </c>
      <c r="AK17" s="27" t="s">
        <v>29</v>
      </c>
      <c r="AN17" s="25" t="s">
        <v>19</v>
      </c>
      <c r="AR17" s="20"/>
      <c r="BE17" s="256"/>
      <c r="BS17" s="17" t="s">
        <v>35</v>
      </c>
    </row>
    <row r="18" spans="2:71" ht="6.9" customHeight="1">
      <c r="B18" s="20"/>
      <c r="AR18" s="20"/>
      <c r="BE18" s="256"/>
      <c r="BS18" s="17" t="s">
        <v>6</v>
      </c>
    </row>
    <row r="19" spans="2:71" ht="12" customHeight="1">
      <c r="B19" s="20"/>
      <c r="D19" s="27" t="s">
        <v>36</v>
      </c>
      <c r="AK19" s="27" t="s">
        <v>26</v>
      </c>
      <c r="AN19" s="25" t="s">
        <v>33</v>
      </c>
      <c r="AR19" s="20"/>
      <c r="BE19" s="256"/>
      <c r="BS19" s="17" t="s">
        <v>6</v>
      </c>
    </row>
    <row r="20" spans="2:71" ht="18.45" customHeight="1">
      <c r="B20" s="20"/>
      <c r="E20" s="25" t="s">
        <v>34</v>
      </c>
      <c r="AK20" s="27" t="s">
        <v>29</v>
      </c>
      <c r="AN20" s="25" t="s">
        <v>19</v>
      </c>
      <c r="AR20" s="20"/>
      <c r="BE20" s="256"/>
      <c r="BS20" s="17" t="s">
        <v>35</v>
      </c>
    </row>
    <row r="21" spans="2:71" ht="6.9" customHeight="1">
      <c r="B21" s="20"/>
      <c r="AR21" s="20"/>
      <c r="BE21" s="256"/>
    </row>
    <row r="22" spans="2:71" ht="12" customHeight="1">
      <c r="B22" s="20"/>
      <c r="D22" s="27" t="s">
        <v>37</v>
      </c>
      <c r="AR22" s="20"/>
      <c r="BE22" s="256"/>
    </row>
    <row r="23" spans="2:71" ht="47.25" customHeight="1">
      <c r="B23" s="20"/>
      <c r="E23" s="263" t="s">
        <v>38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R23" s="20"/>
      <c r="BE23" s="256"/>
    </row>
    <row r="24" spans="2:71" ht="6.9" customHeight="1">
      <c r="B24" s="20"/>
      <c r="AR24" s="20"/>
      <c r="BE24" s="256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56"/>
    </row>
    <row r="26" spans="2:71" s="1" customFormat="1" ht="25.95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64">
        <f>ROUND(AG54,2)</f>
        <v>0</v>
      </c>
      <c r="AL26" s="265"/>
      <c r="AM26" s="265"/>
      <c r="AN26" s="265"/>
      <c r="AO26" s="265"/>
      <c r="AR26" s="32"/>
      <c r="BE26" s="256"/>
    </row>
    <row r="27" spans="2:71" s="1" customFormat="1" ht="6.9" customHeight="1">
      <c r="B27" s="32"/>
      <c r="AR27" s="32"/>
      <c r="BE27" s="256"/>
    </row>
    <row r="28" spans="2:71" s="1" customFormat="1" ht="13.2">
      <c r="B28" s="32"/>
      <c r="L28" s="266" t="s">
        <v>40</v>
      </c>
      <c r="M28" s="266"/>
      <c r="N28" s="266"/>
      <c r="O28" s="266"/>
      <c r="P28" s="266"/>
      <c r="W28" s="266" t="s">
        <v>41</v>
      </c>
      <c r="X28" s="266"/>
      <c r="Y28" s="266"/>
      <c r="Z28" s="266"/>
      <c r="AA28" s="266"/>
      <c r="AB28" s="266"/>
      <c r="AC28" s="266"/>
      <c r="AD28" s="266"/>
      <c r="AE28" s="266"/>
      <c r="AK28" s="266" t="s">
        <v>42</v>
      </c>
      <c r="AL28" s="266"/>
      <c r="AM28" s="266"/>
      <c r="AN28" s="266"/>
      <c r="AO28" s="266"/>
      <c r="AR28" s="32"/>
      <c r="BE28" s="256"/>
    </row>
    <row r="29" spans="2:71" s="2" customFormat="1" ht="14.4" customHeight="1">
      <c r="B29" s="36"/>
      <c r="D29" s="27" t="s">
        <v>43</v>
      </c>
      <c r="F29" s="27" t="s">
        <v>44</v>
      </c>
      <c r="L29" s="269">
        <v>0.21</v>
      </c>
      <c r="M29" s="268"/>
      <c r="N29" s="268"/>
      <c r="O29" s="268"/>
      <c r="P29" s="268"/>
      <c r="W29" s="267">
        <f>ROUND(AZ54, 2)</f>
        <v>0</v>
      </c>
      <c r="X29" s="268"/>
      <c r="Y29" s="268"/>
      <c r="Z29" s="268"/>
      <c r="AA29" s="268"/>
      <c r="AB29" s="268"/>
      <c r="AC29" s="268"/>
      <c r="AD29" s="268"/>
      <c r="AE29" s="268"/>
      <c r="AK29" s="267">
        <f>ROUND(AV54, 2)</f>
        <v>0</v>
      </c>
      <c r="AL29" s="268"/>
      <c r="AM29" s="268"/>
      <c r="AN29" s="268"/>
      <c r="AO29" s="268"/>
      <c r="AR29" s="36"/>
      <c r="BE29" s="257"/>
    </row>
    <row r="30" spans="2:71" s="2" customFormat="1" ht="14.4" customHeight="1">
      <c r="B30" s="36"/>
      <c r="F30" s="27" t="s">
        <v>45</v>
      </c>
      <c r="L30" s="269">
        <v>0.15</v>
      </c>
      <c r="M30" s="268"/>
      <c r="N30" s="268"/>
      <c r="O30" s="268"/>
      <c r="P30" s="268"/>
      <c r="W30" s="267">
        <f>ROUND(BA54, 2)</f>
        <v>0</v>
      </c>
      <c r="X30" s="268"/>
      <c r="Y30" s="268"/>
      <c r="Z30" s="268"/>
      <c r="AA30" s="268"/>
      <c r="AB30" s="268"/>
      <c r="AC30" s="268"/>
      <c r="AD30" s="268"/>
      <c r="AE30" s="268"/>
      <c r="AK30" s="267">
        <f>ROUND(AW54, 2)</f>
        <v>0</v>
      </c>
      <c r="AL30" s="268"/>
      <c r="AM30" s="268"/>
      <c r="AN30" s="268"/>
      <c r="AO30" s="268"/>
      <c r="AR30" s="36"/>
      <c r="BE30" s="257"/>
    </row>
    <row r="31" spans="2:71" s="2" customFormat="1" ht="14.4" hidden="1" customHeight="1">
      <c r="B31" s="36"/>
      <c r="F31" s="27" t="s">
        <v>46</v>
      </c>
      <c r="L31" s="269">
        <v>0.21</v>
      </c>
      <c r="M31" s="268"/>
      <c r="N31" s="268"/>
      <c r="O31" s="268"/>
      <c r="P31" s="268"/>
      <c r="W31" s="267">
        <f>ROUND(BB54, 2)</f>
        <v>0</v>
      </c>
      <c r="X31" s="268"/>
      <c r="Y31" s="268"/>
      <c r="Z31" s="268"/>
      <c r="AA31" s="268"/>
      <c r="AB31" s="268"/>
      <c r="AC31" s="268"/>
      <c r="AD31" s="268"/>
      <c r="AE31" s="268"/>
      <c r="AK31" s="267">
        <v>0</v>
      </c>
      <c r="AL31" s="268"/>
      <c r="AM31" s="268"/>
      <c r="AN31" s="268"/>
      <c r="AO31" s="268"/>
      <c r="AR31" s="36"/>
      <c r="BE31" s="257"/>
    </row>
    <row r="32" spans="2:71" s="2" customFormat="1" ht="14.4" hidden="1" customHeight="1">
      <c r="B32" s="36"/>
      <c r="F32" s="27" t="s">
        <v>47</v>
      </c>
      <c r="L32" s="269">
        <v>0.15</v>
      </c>
      <c r="M32" s="268"/>
      <c r="N32" s="268"/>
      <c r="O32" s="268"/>
      <c r="P32" s="268"/>
      <c r="W32" s="267">
        <f>ROUND(BC54, 2)</f>
        <v>0</v>
      </c>
      <c r="X32" s="268"/>
      <c r="Y32" s="268"/>
      <c r="Z32" s="268"/>
      <c r="AA32" s="268"/>
      <c r="AB32" s="268"/>
      <c r="AC32" s="268"/>
      <c r="AD32" s="268"/>
      <c r="AE32" s="268"/>
      <c r="AK32" s="267">
        <v>0</v>
      </c>
      <c r="AL32" s="268"/>
      <c r="AM32" s="268"/>
      <c r="AN32" s="268"/>
      <c r="AO32" s="268"/>
      <c r="AR32" s="36"/>
      <c r="BE32" s="257"/>
    </row>
    <row r="33" spans="2:44" s="2" customFormat="1" ht="14.4" hidden="1" customHeight="1">
      <c r="B33" s="36"/>
      <c r="F33" s="27" t="s">
        <v>48</v>
      </c>
      <c r="L33" s="269">
        <v>0</v>
      </c>
      <c r="M33" s="268"/>
      <c r="N33" s="268"/>
      <c r="O33" s="268"/>
      <c r="P33" s="268"/>
      <c r="W33" s="267">
        <f>ROUND(BD54, 2)</f>
        <v>0</v>
      </c>
      <c r="X33" s="268"/>
      <c r="Y33" s="268"/>
      <c r="Z33" s="268"/>
      <c r="AA33" s="268"/>
      <c r="AB33" s="268"/>
      <c r="AC33" s="268"/>
      <c r="AD33" s="268"/>
      <c r="AE33" s="268"/>
      <c r="AK33" s="267">
        <v>0</v>
      </c>
      <c r="AL33" s="268"/>
      <c r="AM33" s="268"/>
      <c r="AN33" s="268"/>
      <c r="AO33" s="268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70" t="s">
        <v>51</v>
      </c>
      <c r="Y35" s="271"/>
      <c r="Z35" s="271"/>
      <c r="AA35" s="271"/>
      <c r="AB35" s="271"/>
      <c r="AC35" s="39"/>
      <c r="AD35" s="39"/>
      <c r="AE35" s="39"/>
      <c r="AF35" s="39"/>
      <c r="AG35" s="39"/>
      <c r="AH35" s="39"/>
      <c r="AI35" s="39"/>
      <c r="AJ35" s="39"/>
      <c r="AK35" s="272">
        <f>SUM(AK26:AK33)</f>
        <v>0</v>
      </c>
      <c r="AL35" s="271"/>
      <c r="AM35" s="271"/>
      <c r="AN35" s="271"/>
      <c r="AO35" s="273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52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1</v>
      </c>
      <c r="AR44" s="45"/>
    </row>
    <row r="45" spans="2:44" s="4" customFormat="1" ht="36.9" customHeight="1">
      <c r="B45" s="46"/>
      <c r="C45" s="47" t="s">
        <v>16</v>
      </c>
      <c r="L45" s="274" t="str">
        <f>K6</f>
        <v>Zateplení BD Nadační 964</v>
      </c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Odry</v>
      </c>
      <c r="AI47" s="27" t="s">
        <v>23</v>
      </c>
      <c r="AM47" s="276" t="str">
        <f>IF(AN8= "","",AN8)</f>
        <v>1. 5. 2021</v>
      </c>
      <c r="AN47" s="276"/>
      <c r="AR47" s="32"/>
    </row>
    <row r="48" spans="2:44" s="1" customFormat="1" ht="6.9" customHeight="1">
      <c r="B48" s="32"/>
      <c r="AR48" s="32"/>
    </row>
    <row r="49" spans="1:91" s="1" customFormat="1" ht="15.15" customHeight="1">
      <c r="B49" s="32"/>
      <c r="C49" s="27" t="s">
        <v>25</v>
      </c>
      <c r="L49" s="3" t="str">
        <f>IF(E11= "","",E11)</f>
        <v>Město Odry</v>
      </c>
      <c r="AI49" s="27" t="s">
        <v>32</v>
      </c>
      <c r="AM49" s="277" t="str">
        <f>IF(E17="","",E17)</f>
        <v xml:space="preserve">Made 4 BIM s.r.o. </v>
      </c>
      <c r="AN49" s="278"/>
      <c r="AO49" s="278"/>
      <c r="AP49" s="278"/>
      <c r="AR49" s="32"/>
      <c r="AS49" s="279" t="s">
        <v>53</v>
      </c>
      <c r="AT49" s="280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>
      <c r="B50" s="32"/>
      <c r="C50" s="27" t="s">
        <v>30</v>
      </c>
      <c r="L50" s="3" t="str">
        <f>IF(E14= "Vyplň údaj","",E14)</f>
        <v/>
      </c>
      <c r="AI50" s="27" t="s">
        <v>36</v>
      </c>
      <c r="AM50" s="277" t="str">
        <f>IF(E20="","",E20)</f>
        <v xml:space="preserve">Made 4 BIM s.r.o. </v>
      </c>
      <c r="AN50" s="278"/>
      <c r="AO50" s="278"/>
      <c r="AP50" s="278"/>
      <c r="AR50" s="32"/>
      <c r="AS50" s="281"/>
      <c r="AT50" s="282"/>
      <c r="BD50" s="53"/>
    </row>
    <row r="51" spans="1:91" s="1" customFormat="1" ht="10.8" customHeight="1">
      <c r="B51" s="32"/>
      <c r="AR51" s="32"/>
      <c r="AS51" s="281"/>
      <c r="AT51" s="282"/>
      <c r="BD51" s="53"/>
    </row>
    <row r="52" spans="1:91" s="1" customFormat="1" ht="29.25" customHeight="1">
      <c r="B52" s="32"/>
      <c r="C52" s="283" t="s">
        <v>54</v>
      </c>
      <c r="D52" s="284"/>
      <c r="E52" s="284"/>
      <c r="F52" s="284"/>
      <c r="G52" s="284"/>
      <c r="H52" s="54"/>
      <c r="I52" s="285" t="s">
        <v>55</v>
      </c>
      <c r="J52" s="284"/>
      <c r="K52" s="284"/>
      <c r="L52" s="284"/>
      <c r="M52" s="284"/>
      <c r="N52" s="284"/>
      <c r="O52" s="284"/>
      <c r="P52" s="284"/>
      <c r="Q52" s="284"/>
      <c r="R52" s="284"/>
      <c r="S52" s="284"/>
      <c r="T52" s="284"/>
      <c r="U52" s="284"/>
      <c r="V52" s="284"/>
      <c r="W52" s="284"/>
      <c r="X52" s="284"/>
      <c r="Y52" s="284"/>
      <c r="Z52" s="284"/>
      <c r="AA52" s="284"/>
      <c r="AB52" s="284"/>
      <c r="AC52" s="284"/>
      <c r="AD52" s="284"/>
      <c r="AE52" s="284"/>
      <c r="AF52" s="284"/>
      <c r="AG52" s="286" t="s">
        <v>56</v>
      </c>
      <c r="AH52" s="284"/>
      <c r="AI52" s="284"/>
      <c r="AJ52" s="284"/>
      <c r="AK52" s="284"/>
      <c r="AL52" s="284"/>
      <c r="AM52" s="284"/>
      <c r="AN52" s="285" t="s">
        <v>57</v>
      </c>
      <c r="AO52" s="284"/>
      <c r="AP52" s="284"/>
      <c r="AQ52" s="55" t="s">
        <v>58</v>
      </c>
      <c r="AR52" s="32"/>
      <c r="AS52" s="56" t="s">
        <v>59</v>
      </c>
      <c r="AT52" s="57" t="s">
        <v>60</v>
      </c>
      <c r="AU52" s="57" t="s">
        <v>61</v>
      </c>
      <c r="AV52" s="57" t="s">
        <v>62</v>
      </c>
      <c r="AW52" s="57" t="s">
        <v>63</v>
      </c>
      <c r="AX52" s="57" t="s">
        <v>64</v>
      </c>
      <c r="AY52" s="57" t="s">
        <v>65</v>
      </c>
      <c r="AZ52" s="57" t="s">
        <v>66</v>
      </c>
      <c r="BA52" s="57" t="s">
        <v>67</v>
      </c>
      <c r="BB52" s="57" t="s">
        <v>68</v>
      </c>
      <c r="BC52" s="57" t="s">
        <v>69</v>
      </c>
      <c r="BD52" s="58" t="s">
        <v>70</v>
      </c>
    </row>
    <row r="53" spans="1:91" s="1" customFormat="1" ht="10.8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71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90">
        <f>ROUND(AG55,2)</f>
        <v>0</v>
      </c>
      <c r="AH54" s="290"/>
      <c r="AI54" s="290"/>
      <c r="AJ54" s="290"/>
      <c r="AK54" s="290"/>
      <c r="AL54" s="290"/>
      <c r="AM54" s="290"/>
      <c r="AN54" s="291">
        <f>SUM(AG54,AT54)</f>
        <v>0</v>
      </c>
      <c r="AO54" s="291"/>
      <c r="AP54" s="291"/>
      <c r="AQ54" s="64" t="s">
        <v>19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ROUND(AZ55,2)</f>
        <v>0</v>
      </c>
      <c r="BA54" s="66">
        <f>ROUND(BA55,2)</f>
        <v>0</v>
      </c>
      <c r="BB54" s="66">
        <f>ROUND(BB55,2)</f>
        <v>0</v>
      </c>
      <c r="BC54" s="66">
        <f>ROUND(BC55,2)</f>
        <v>0</v>
      </c>
      <c r="BD54" s="68">
        <f>ROUND(BD55,2)</f>
        <v>0</v>
      </c>
      <c r="BS54" s="69" t="s">
        <v>72</v>
      </c>
      <c r="BT54" s="69" t="s">
        <v>73</v>
      </c>
      <c r="BU54" s="70" t="s">
        <v>74</v>
      </c>
      <c r="BV54" s="69" t="s">
        <v>75</v>
      </c>
      <c r="BW54" s="69" t="s">
        <v>5</v>
      </c>
      <c r="BX54" s="69" t="s">
        <v>76</v>
      </c>
      <c r="CL54" s="69" t="s">
        <v>19</v>
      </c>
    </row>
    <row r="55" spans="1:91" s="6" customFormat="1" ht="16.5" customHeight="1">
      <c r="A55" s="71" t="s">
        <v>77</v>
      </c>
      <c r="B55" s="72"/>
      <c r="C55" s="73"/>
      <c r="D55" s="289" t="s">
        <v>14</v>
      </c>
      <c r="E55" s="289"/>
      <c r="F55" s="289"/>
      <c r="G55" s="289"/>
      <c r="H55" s="289"/>
      <c r="I55" s="74"/>
      <c r="J55" s="289" t="s">
        <v>78</v>
      </c>
      <c r="K55" s="289"/>
      <c r="L55" s="289"/>
      <c r="M55" s="289"/>
      <c r="N55" s="289"/>
      <c r="O55" s="289"/>
      <c r="P55" s="289"/>
      <c r="Q55" s="289"/>
      <c r="R55" s="289"/>
      <c r="S55" s="289"/>
      <c r="T55" s="289"/>
      <c r="U55" s="289"/>
      <c r="V55" s="289"/>
      <c r="W55" s="289"/>
      <c r="X55" s="289"/>
      <c r="Y55" s="289"/>
      <c r="Z55" s="289"/>
      <c r="AA55" s="289"/>
      <c r="AB55" s="289"/>
      <c r="AC55" s="289"/>
      <c r="AD55" s="289"/>
      <c r="AE55" s="289"/>
      <c r="AF55" s="289"/>
      <c r="AG55" s="287">
        <f>'1 - Zateplení BD'!J30</f>
        <v>0</v>
      </c>
      <c r="AH55" s="288"/>
      <c r="AI55" s="288"/>
      <c r="AJ55" s="288"/>
      <c r="AK55" s="288"/>
      <c r="AL55" s="288"/>
      <c r="AM55" s="288"/>
      <c r="AN55" s="287">
        <f>SUM(AG55,AT55)</f>
        <v>0</v>
      </c>
      <c r="AO55" s="288"/>
      <c r="AP55" s="288"/>
      <c r="AQ55" s="75" t="s">
        <v>79</v>
      </c>
      <c r="AR55" s="72"/>
      <c r="AS55" s="76">
        <v>0</v>
      </c>
      <c r="AT55" s="77">
        <f>ROUND(SUM(AV55:AW55),2)</f>
        <v>0</v>
      </c>
      <c r="AU55" s="78">
        <f>'1 - Zateplení BD'!P107</f>
        <v>0</v>
      </c>
      <c r="AV55" s="77">
        <f>'1 - Zateplení BD'!J33</f>
        <v>0</v>
      </c>
      <c r="AW55" s="77">
        <f>'1 - Zateplení BD'!J34</f>
        <v>0</v>
      </c>
      <c r="AX55" s="77">
        <f>'1 - Zateplení BD'!J35</f>
        <v>0</v>
      </c>
      <c r="AY55" s="77">
        <f>'1 - Zateplení BD'!J36</f>
        <v>0</v>
      </c>
      <c r="AZ55" s="77">
        <f>'1 - Zateplení BD'!F33</f>
        <v>0</v>
      </c>
      <c r="BA55" s="77">
        <f>'1 - Zateplení BD'!F34</f>
        <v>0</v>
      </c>
      <c r="BB55" s="77">
        <f>'1 - Zateplení BD'!F35</f>
        <v>0</v>
      </c>
      <c r="BC55" s="77">
        <f>'1 - Zateplení BD'!F36</f>
        <v>0</v>
      </c>
      <c r="BD55" s="79">
        <f>'1 - Zateplení BD'!F37</f>
        <v>0</v>
      </c>
      <c r="BT55" s="80" t="s">
        <v>14</v>
      </c>
      <c r="BV55" s="80" t="s">
        <v>75</v>
      </c>
      <c r="BW55" s="80" t="s">
        <v>80</v>
      </c>
      <c r="BX55" s="80" t="s">
        <v>5</v>
      </c>
      <c r="CL55" s="80" t="s">
        <v>19</v>
      </c>
      <c r="CM55" s="80" t="s">
        <v>14</v>
      </c>
    </row>
    <row r="56" spans="1:91" s="1" customFormat="1" ht="30" customHeight="1">
      <c r="B56" s="32"/>
      <c r="AR56" s="32"/>
    </row>
    <row r="57" spans="1:91" s="1" customFormat="1" ht="6.9" customHeight="1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2"/>
    </row>
  </sheetData>
  <sheetProtection algorithmName="SHA-512" hashValue="/5WSKQsjHtMx7tN1HRZ5WD/67hsyFH8JYzU3VRAlyM8DHF0Ooegmg3uT9AUlg1PiXQaoSNMhoBUY9oRN6FPixg==" saltValue="VeaD/Ac0US4vt5Xp2Vf7S0wVsiWE+SqRXIck2eKOi5E5Mol/ILwj/LfgGMTR1IeY+haz3KIs/phz3/NbxSJhGA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Zateplení BD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96"/>
  <sheetViews>
    <sheetView showGridLines="0" topLeftCell="A12" workbookViewId="0">
      <selection activeCell="F1497" sqref="F1497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80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14</v>
      </c>
    </row>
    <row r="4" spans="2:46" ht="24.9" customHeight="1">
      <c r="B4" s="20"/>
      <c r="D4" s="21" t="s">
        <v>81</v>
      </c>
      <c r="L4" s="20"/>
      <c r="M4" s="81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2" t="str">
        <f>'Rekapitulace stavby'!K6</f>
        <v>Zateplení BD Nadační 964</v>
      </c>
      <c r="F7" s="293"/>
      <c r="G7" s="293"/>
      <c r="H7" s="293"/>
      <c r="L7" s="20"/>
    </row>
    <row r="8" spans="2:46" s="1" customFormat="1" ht="12" customHeight="1">
      <c r="B8" s="32"/>
      <c r="D8" s="27" t="s">
        <v>82</v>
      </c>
      <c r="L8" s="32"/>
    </row>
    <row r="9" spans="2:46" s="1" customFormat="1" ht="16.5" customHeight="1">
      <c r="B9" s="32"/>
      <c r="E9" s="274" t="s">
        <v>83</v>
      </c>
      <c r="F9" s="294"/>
      <c r="G9" s="294"/>
      <c r="H9" s="294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1. 5. 2021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95" t="str">
        <f>'Rekapitulace stavby'!E14</f>
        <v>Vyplň údaj</v>
      </c>
      <c r="F18" s="258"/>
      <c r="G18" s="258"/>
      <c r="H18" s="258"/>
      <c r="I18" s="27" t="s">
        <v>29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29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26</v>
      </c>
      <c r="J23" s="25" t="s">
        <v>33</v>
      </c>
      <c r="L23" s="32"/>
    </row>
    <row r="24" spans="2:12" s="1" customFormat="1" ht="18" customHeight="1">
      <c r="B24" s="32"/>
      <c r="E24" s="25" t="s">
        <v>34</v>
      </c>
      <c r="I24" s="27" t="s">
        <v>29</v>
      </c>
      <c r="J24" s="25" t="s">
        <v>19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2"/>
      <c r="E27" s="263" t="s">
        <v>19</v>
      </c>
      <c r="F27" s="263"/>
      <c r="G27" s="263"/>
      <c r="H27" s="263"/>
      <c r="L27" s="82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3" t="s">
        <v>39</v>
      </c>
      <c r="J30" s="63">
        <f>ROUND(J107,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" customHeight="1">
      <c r="B33" s="32"/>
      <c r="D33" s="52" t="s">
        <v>43</v>
      </c>
      <c r="E33" s="27" t="s">
        <v>44</v>
      </c>
      <c r="F33" s="84">
        <f>ROUND((SUM(BE107:BE1495)),  2)</f>
        <v>0</v>
      </c>
      <c r="I33" s="85">
        <v>0.21</v>
      </c>
      <c r="J33" s="84">
        <f>ROUND(((SUM(BE107:BE1495))*I33),  2)</f>
        <v>0</v>
      </c>
      <c r="L33" s="32"/>
    </row>
    <row r="34" spans="2:12" s="1" customFormat="1" ht="14.4" customHeight="1">
      <c r="B34" s="32"/>
      <c r="E34" s="27" t="s">
        <v>45</v>
      </c>
      <c r="F34" s="84">
        <f>ROUND((SUM(BF107:BF1495)),  2)</f>
        <v>0</v>
      </c>
      <c r="I34" s="85">
        <v>0.15</v>
      </c>
      <c r="J34" s="84">
        <f>ROUND(((SUM(BF107:BF1495))*I34),  2)</f>
        <v>0</v>
      </c>
      <c r="L34" s="32"/>
    </row>
    <row r="35" spans="2:12" s="1" customFormat="1" ht="14.4" hidden="1" customHeight="1">
      <c r="B35" s="32"/>
      <c r="E35" s="27" t="s">
        <v>46</v>
      </c>
      <c r="F35" s="84">
        <f>ROUND((SUM(BG107:BG1495)),  2)</f>
        <v>0</v>
      </c>
      <c r="I35" s="85">
        <v>0.21</v>
      </c>
      <c r="J35" s="84">
        <f>0</f>
        <v>0</v>
      </c>
      <c r="L35" s="32"/>
    </row>
    <row r="36" spans="2:12" s="1" customFormat="1" ht="14.4" hidden="1" customHeight="1">
      <c r="B36" s="32"/>
      <c r="E36" s="27" t="s">
        <v>47</v>
      </c>
      <c r="F36" s="84">
        <f>ROUND((SUM(BH107:BH1495)),  2)</f>
        <v>0</v>
      </c>
      <c r="I36" s="85">
        <v>0.15</v>
      </c>
      <c r="J36" s="84">
        <f>0</f>
        <v>0</v>
      </c>
      <c r="L36" s="32"/>
    </row>
    <row r="37" spans="2:12" s="1" customFormat="1" ht="14.4" hidden="1" customHeight="1">
      <c r="B37" s="32"/>
      <c r="E37" s="27" t="s">
        <v>48</v>
      </c>
      <c r="F37" s="84">
        <f>ROUND((SUM(BI107:BI1495)),  2)</f>
        <v>0</v>
      </c>
      <c r="I37" s="85">
        <v>0</v>
      </c>
      <c r="J37" s="84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86"/>
      <c r="D39" s="87" t="s">
        <v>49</v>
      </c>
      <c r="E39" s="54"/>
      <c r="F39" s="54"/>
      <c r="G39" s="88" t="s">
        <v>50</v>
      </c>
      <c r="H39" s="89" t="s">
        <v>51</v>
      </c>
      <c r="I39" s="54"/>
      <c r="J39" s="90">
        <f>SUM(J30:J37)</f>
        <v>0</v>
      </c>
      <c r="K39" s="91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84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2" t="str">
        <f>E7</f>
        <v>Zateplení BD Nadační 964</v>
      </c>
      <c r="F48" s="293"/>
      <c r="G48" s="293"/>
      <c r="H48" s="293"/>
      <c r="L48" s="32"/>
    </row>
    <row r="49" spans="2:47" s="1" customFormat="1" ht="12" customHeight="1">
      <c r="B49" s="32"/>
      <c r="C49" s="27" t="s">
        <v>82</v>
      </c>
      <c r="L49" s="32"/>
    </row>
    <row r="50" spans="2:47" s="1" customFormat="1" ht="16.5" customHeight="1">
      <c r="B50" s="32"/>
      <c r="E50" s="274" t="str">
        <f>E9</f>
        <v>1 - Zateplení BD</v>
      </c>
      <c r="F50" s="294"/>
      <c r="G50" s="294"/>
      <c r="H50" s="294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Odry</v>
      </c>
      <c r="I52" s="27" t="s">
        <v>23</v>
      </c>
      <c r="J52" s="49" t="str">
        <f>IF(J12="","",J12)</f>
        <v>1. 5. 2021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Město Odry</v>
      </c>
      <c r="I54" s="27" t="s">
        <v>32</v>
      </c>
      <c r="J54" s="30" t="str">
        <f>E21</f>
        <v xml:space="preserve">Made 4 BIM s.r.o. </v>
      </c>
      <c r="L54" s="32"/>
    </row>
    <row r="55" spans="2:47" s="1" customFormat="1" ht="15.15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 xml:space="preserve">Made 4 BIM s.r.o.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2" t="s">
        <v>85</v>
      </c>
      <c r="D57" s="86"/>
      <c r="E57" s="86"/>
      <c r="F57" s="86"/>
      <c r="G57" s="86"/>
      <c r="H57" s="86"/>
      <c r="I57" s="86"/>
      <c r="J57" s="93" t="s">
        <v>86</v>
      </c>
      <c r="K57" s="86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4" t="s">
        <v>71</v>
      </c>
      <c r="J59" s="63">
        <f>J107</f>
        <v>0</v>
      </c>
      <c r="L59" s="32"/>
      <c r="AU59" s="17" t="s">
        <v>87</v>
      </c>
    </row>
    <row r="60" spans="2:47" s="8" customFormat="1" ht="24.9" customHeight="1">
      <c r="B60" s="95"/>
      <c r="D60" s="96" t="s">
        <v>88</v>
      </c>
      <c r="E60" s="97"/>
      <c r="F60" s="97"/>
      <c r="G60" s="97"/>
      <c r="H60" s="97"/>
      <c r="I60" s="97"/>
      <c r="J60" s="98">
        <f>J108</f>
        <v>0</v>
      </c>
      <c r="L60" s="95"/>
    </row>
    <row r="61" spans="2:47" s="9" customFormat="1" ht="19.95" customHeight="1">
      <c r="B61" s="99"/>
      <c r="D61" s="100" t="s">
        <v>89</v>
      </c>
      <c r="E61" s="101"/>
      <c r="F61" s="101"/>
      <c r="G61" s="101"/>
      <c r="H61" s="101"/>
      <c r="I61" s="101"/>
      <c r="J61" s="102">
        <f>J109</f>
        <v>0</v>
      </c>
      <c r="L61" s="99"/>
    </row>
    <row r="62" spans="2:47" s="9" customFormat="1" ht="14.85" customHeight="1">
      <c r="B62" s="99"/>
      <c r="D62" s="100" t="s">
        <v>90</v>
      </c>
      <c r="E62" s="101"/>
      <c r="F62" s="101"/>
      <c r="G62" s="101"/>
      <c r="H62" s="101"/>
      <c r="I62" s="101"/>
      <c r="J62" s="102">
        <f>J175</f>
        <v>0</v>
      </c>
      <c r="L62" s="99"/>
    </row>
    <row r="63" spans="2:47" s="9" customFormat="1" ht="19.95" customHeight="1">
      <c r="B63" s="99"/>
      <c r="D63" s="100" t="s">
        <v>91</v>
      </c>
      <c r="E63" s="101"/>
      <c r="F63" s="101"/>
      <c r="G63" s="101"/>
      <c r="H63" s="101"/>
      <c r="I63" s="101"/>
      <c r="J63" s="102">
        <f>J180</f>
        <v>0</v>
      </c>
      <c r="L63" s="99"/>
    </row>
    <row r="64" spans="2:47" s="9" customFormat="1" ht="19.95" customHeight="1">
      <c r="B64" s="99"/>
      <c r="D64" s="100" t="s">
        <v>92</v>
      </c>
      <c r="E64" s="101"/>
      <c r="F64" s="101"/>
      <c r="G64" s="101"/>
      <c r="H64" s="101"/>
      <c r="I64" s="101"/>
      <c r="J64" s="102">
        <f>J186</f>
        <v>0</v>
      </c>
      <c r="L64" s="99"/>
    </row>
    <row r="65" spans="2:12" s="9" customFormat="1" ht="19.95" customHeight="1">
      <c r="B65" s="99"/>
      <c r="D65" s="100" t="s">
        <v>93</v>
      </c>
      <c r="E65" s="101"/>
      <c r="F65" s="101"/>
      <c r="G65" s="101"/>
      <c r="H65" s="101"/>
      <c r="I65" s="101"/>
      <c r="J65" s="102">
        <f>J195</f>
        <v>0</v>
      </c>
      <c r="L65" s="99"/>
    </row>
    <row r="66" spans="2:12" s="9" customFormat="1" ht="14.85" customHeight="1">
      <c r="B66" s="99"/>
      <c r="D66" s="100" t="s">
        <v>94</v>
      </c>
      <c r="E66" s="101"/>
      <c r="F66" s="101"/>
      <c r="G66" s="101"/>
      <c r="H66" s="101"/>
      <c r="I66" s="101"/>
      <c r="J66" s="102">
        <f>J775</f>
        <v>0</v>
      </c>
      <c r="L66" s="99"/>
    </row>
    <row r="67" spans="2:12" s="9" customFormat="1" ht="19.95" customHeight="1">
      <c r="B67" s="99"/>
      <c r="D67" s="100" t="s">
        <v>95</v>
      </c>
      <c r="E67" s="101"/>
      <c r="F67" s="101"/>
      <c r="G67" s="101"/>
      <c r="H67" s="101"/>
      <c r="I67" s="101"/>
      <c r="J67" s="102">
        <f>J798</f>
        <v>0</v>
      </c>
      <c r="L67" s="99"/>
    </row>
    <row r="68" spans="2:12" s="9" customFormat="1" ht="19.95" customHeight="1">
      <c r="B68" s="99"/>
      <c r="D68" s="100" t="s">
        <v>96</v>
      </c>
      <c r="E68" s="101"/>
      <c r="F68" s="101"/>
      <c r="G68" s="101"/>
      <c r="H68" s="101"/>
      <c r="I68" s="101"/>
      <c r="J68" s="102">
        <f>J910</f>
        <v>0</v>
      </c>
      <c r="L68" s="99"/>
    </row>
    <row r="69" spans="2:12" s="9" customFormat="1" ht="19.95" customHeight="1">
      <c r="B69" s="99"/>
      <c r="D69" s="100" t="s">
        <v>97</v>
      </c>
      <c r="E69" s="101"/>
      <c r="F69" s="101"/>
      <c r="G69" s="101"/>
      <c r="H69" s="101"/>
      <c r="I69" s="101"/>
      <c r="J69" s="102">
        <f>J924</f>
        <v>0</v>
      </c>
      <c r="L69" s="99"/>
    </row>
    <row r="70" spans="2:12" s="9" customFormat="1" ht="14.85" customHeight="1">
      <c r="B70" s="99"/>
      <c r="D70" s="100" t="s">
        <v>98</v>
      </c>
      <c r="E70" s="101"/>
      <c r="F70" s="101"/>
      <c r="G70" s="101"/>
      <c r="H70" s="101"/>
      <c r="I70" s="101"/>
      <c r="J70" s="102">
        <f>J928</f>
        <v>0</v>
      </c>
      <c r="L70" s="99"/>
    </row>
    <row r="71" spans="2:12" s="9" customFormat="1" ht="14.85" customHeight="1">
      <c r="B71" s="99"/>
      <c r="D71" s="100" t="s">
        <v>99</v>
      </c>
      <c r="E71" s="101"/>
      <c r="F71" s="101"/>
      <c r="G71" s="101"/>
      <c r="H71" s="101"/>
      <c r="I71" s="101"/>
      <c r="J71" s="102">
        <f>J940</f>
        <v>0</v>
      </c>
      <c r="L71" s="99"/>
    </row>
    <row r="72" spans="2:12" s="8" customFormat="1" ht="24.9" customHeight="1">
      <c r="B72" s="95"/>
      <c r="D72" s="96" t="s">
        <v>100</v>
      </c>
      <c r="E72" s="97"/>
      <c r="F72" s="97"/>
      <c r="G72" s="97"/>
      <c r="H72" s="97"/>
      <c r="I72" s="97"/>
      <c r="J72" s="98">
        <f>J998</f>
        <v>0</v>
      </c>
      <c r="L72" s="95"/>
    </row>
    <row r="73" spans="2:12" s="9" customFormat="1" ht="19.95" customHeight="1">
      <c r="B73" s="99"/>
      <c r="D73" s="100" t="s">
        <v>101</v>
      </c>
      <c r="E73" s="101"/>
      <c r="F73" s="101"/>
      <c r="G73" s="101"/>
      <c r="H73" s="101"/>
      <c r="I73" s="101"/>
      <c r="J73" s="102">
        <f>J999</f>
        <v>0</v>
      </c>
      <c r="L73" s="99"/>
    </row>
    <row r="74" spans="2:12" s="9" customFormat="1" ht="19.95" customHeight="1">
      <c r="B74" s="99"/>
      <c r="D74" s="100" t="s">
        <v>102</v>
      </c>
      <c r="E74" s="101"/>
      <c r="F74" s="101"/>
      <c r="G74" s="101"/>
      <c r="H74" s="101"/>
      <c r="I74" s="101"/>
      <c r="J74" s="102">
        <f>J1047</f>
        <v>0</v>
      </c>
      <c r="L74" s="99"/>
    </row>
    <row r="75" spans="2:12" s="9" customFormat="1" ht="19.95" customHeight="1">
      <c r="B75" s="99"/>
      <c r="D75" s="100" t="s">
        <v>103</v>
      </c>
      <c r="E75" s="101"/>
      <c r="F75" s="101"/>
      <c r="G75" s="101"/>
      <c r="H75" s="101"/>
      <c r="I75" s="101"/>
      <c r="J75" s="102">
        <f>J1077</f>
        <v>0</v>
      </c>
      <c r="L75" s="99"/>
    </row>
    <row r="76" spans="2:12" s="9" customFormat="1" ht="19.95" customHeight="1">
      <c r="B76" s="99"/>
      <c r="D76" s="100" t="s">
        <v>104</v>
      </c>
      <c r="E76" s="101"/>
      <c r="F76" s="101"/>
      <c r="G76" s="101"/>
      <c r="H76" s="101"/>
      <c r="I76" s="101"/>
      <c r="J76" s="102">
        <f>J1081</f>
        <v>0</v>
      </c>
      <c r="L76" s="99"/>
    </row>
    <row r="77" spans="2:12" s="9" customFormat="1" ht="19.95" customHeight="1">
      <c r="B77" s="99"/>
      <c r="D77" s="100" t="s">
        <v>105</v>
      </c>
      <c r="E77" s="101"/>
      <c r="F77" s="101"/>
      <c r="G77" s="101"/>
      <c r="H77" s="101"/>
      <c r="I77" s="101"/>
      <c r="J77" s="102">
        <f>J1129</f>
        <v>0</v>
      </c>
      <c r="L77" s="99"/>
    </row>
    <row r="78" spans="2:12" s="9" customFormat="1" ht="19.95" customHeight="1">
      <c r="B78" s="99"/>
      <c r="D78" s="100" t="s">
        <v>106</v>
      </c>
      <c r="E78" s="101"/>
      <c r="F78" s="101"/>
      <c r="G78" s="101"/>
      <c r="H78" s="101"/>
      <c r="I78" s="101"/>
      <c r="J78" s="102">
        <f>J1136</f>
        <v>0</v>
      </c>
      <c r="L78" s="99"/>
    </row>
    <row r="79" spans="2:12" s="9" customFormat="1" ht="19.95" customHeight="1">
      <c r="B79" s="99"/>
      <c r="D79" s="100" t="s">
        <v>107</v>
      </c>
      <c r="E79" s="101"/>
      <c r="F79" s="101"/>
      <c r="G79" s="101"/>
      <c r="H79" s="101"/>
      <c r="I79" s="101"/>
      <c r="J79" s="102">
        <f>J1153</f>
        <v>0</v>
      </c>
      <c r="L79" s="99"/>
    </row>
    <row r="80" spans="2:12" s="9" customFormat="1" ht="19.95" customHeight="1">
      <c r="B80" s="99"/>
      <c r="D80" s="100" t="s">
        <v>108</v>
      </c>
      <c r="E80" s="101"/>
      <c r="F80" s="101"/>
      <c r="G80" s="101"/>
      <c r="H80" s="101"/>
      <c r="I80" s="101"/>
      <c r="J80" s="102">
        <f>J1162</f>
        <v>0</v>
      </c>
      <c r="L80" s="99"/>
    </row>
    <row r="81" spans="2:12" s="9" customFormat="1" ht="19.95" customHeight="1">
      <c r="B81" s="99"/>
      <c r="D81" s="100" t="s">
        <v>109</v>
      </c>
      <c r="E81" s="101"/>
      <c r="F81" s="101"/>
      <c r="G81" s="101"/>
      <c r="H81" s="101"/>
      <c r="I81" s="101"/>
      <c r="J81" s="102">
        <f>J1243</f>
        <v>0</v>
      </c>
      <c r="L81" s="99"/>
    </row>
    <row r="82" spans="2:12" s="9" customFormat="1" ht="19.95" customHeight="1">
      <c r="B82" s="99"/>
      <c r="D82" s="100" t="s">
        <v>110</v>
      </c>
      <c r="E82" s="101"/>
      <c r="F82" s="101"/>
      <c r="G82" s="101"/>
      <c r="H82" s="101"/>
      <c r="I82" s="101"/>
      <c r="J82" s="102">
        <f>J1249</f>
        <v>0</v>
      </c>
      <c r="L82" s="99"/>
    </row>
    <row r="83" spans="2:12" s="9" customFormat="1" ht="19.95" customHeight="1">
      <c r="B83" s="99"/>
      <c r="D83" s="100" t="s">
        <v>111</v>
      </c>
      <c r="E83" s="101"/>
      <c r="F83" s="101"/>
      <c r="G83" s="101"/>
      <c r="H83" s="101"/>
      <c r="I83" s="101"/>
      <c r="J83" s="102">
        <f>J1353</f>
        <v>0</v>
      </c>
      <c r="L83" s="99"/>
    </row>
    <row r="84" spans="2:12" s="9" customFormat="1" ht="19.95" customHeight="1">
      <c r="B84" s="99"/>
      <c r="D84" s="100" t="s">
        <v>112</v>
      </c>
      <c r="E84" s="101"/>
      <c r="F84" s="101"/>
      <c r="G84" s="101"/>
      <c r="H84" s="101"/>
      <c r="I84" s="101"/>
      <c r="J84" s="102">
        <f>J1394</f>
        <v>0</v>
      </c>
      <c r="L84" s="99"/>
    </row>
    <row r="85" spans="2:12" s="9" customFormat="1" ht="19.95" customHeight="1">
      <c r="B85" s="99"/>
      <c r="D85" s="100" t="s">
        <v>113</v>
      </c>
      <c r="E85" s="101"/>
      <c r="F85" s="101"/>
      <c r="G85" s="101"/>
      <c r="H85" s="101"/>
      <c r="I85" s="101"/>
      <c r="J85" s="102">
        <f>J1455</f>
        <v>0</v>
      </c>
      <c r="L85" s="99"/>
    </row>
    <row r="86" spans="2:12" s="9" customFormat="1" ht="19.95" customHeight="1">
      <c r="B86" s="99"/>
      <c r="D86" s="100" t="s">
        <v>114</v>
      </c>
      <c r="E86" s="101"/>
      <c r="F86" s="101"/>
      <c r="G86" s="101"/>
      <c r="H86" s="101"/>
      <c r="I86" s="101"/>
      <c r="J86" s="102">
        <f>J1476</f>
        <v>0</v>
      </c>
      <c r="L86" s="99"/>
    </row>
    <row r="87" spans="2:12" s="8" customFormat="1" ht="24.9" customHeight="1">
      <c r="B87" s="95"/>
      <c r="D87" s="96" t="s">
        <v>115</v>
      </c>
      <c r="E87" s="97"/>
      <c r="F87" s="97"/>
      <c r="G87" s="97"/>
      <c r="H87" s="97"/>
      <c r="I87" s="97"/>
      <c r="J87" s="98">
        <f>J1485</f>
        <v>0</v>
      </c>
      <c r="L87" s="95"/>
    </row>
    <row r="88" spans="2:12" s="1" customFormat="1" ht="21.75" customHeight="1">
      <c r="B88" s="32"/>
      <c r="L88" s="32"/>
    </row>
    <row r="89" spans="2:12" s="1" customFormat="1" ht="6.9" customHeight="1"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32"/>
    </row>
    <row r="93" spans="2:12" s="1" customFormat="1" ht="6.9" customHeight="1"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32"/>
    </row>
    <row r="94" spans="2:12" s="1" customFormat="1" ht="24.9" customHeight="1">
      <c r="B94" s="32"/>
      <c r="C94" s="21" t="s">
        <v>116</v>
      </c>
      <c r="L94" s="32"/>
    </row>
    <row r="95" spans="2:12" s="1" customFormat="1" ht="6.9" customHeight="1">
      <c r="B95" s="32"/>
      <c r="L95" s="32"/>
    </row>
    <row r="96" spans="2:12" s="1" customFormat="1" ht="12" customHeight="1">
      <c r="B96" s="32"/>
      <c r="C96" s="27" t="s">
        <v>16</v>
      </c>
      <c r="L96" s="32"/>
    </row>
    <row r="97" spans="2:65" s="1" customFormat="1" ht="16.5" customHeight="1">
      <c r="B97" s="32"/>
      <c r="E97" s="292" t="str">
        <f>E7</f>
        <v>Zateplení BD Nadační 964</v>
      </c>
      <c r="F97" s="293"/>
      <c r="G97" s="293"/>
      <c r="H97" s="293"/>
      <c r="L97" s="32"/>
    </row>
    <row r="98" spans="2:65" s="1" customFormat="1" ht="12" customHeight="1">
      <c r="B98" s="32"/>
      <c r="C98" s="27" t="s">
        <v>82</v>
      </c>
      <c r="L98" s="32"/>
    </row>
    <row r="99" spans="2:65" s="1" customFormat="1" ht="16.5" customHeight="1">
      <c r="B99" s="32"/>
      <c r="E99" s="274" t="str">
        <f>E9</f>
        <v>1 - Zateplení BD</v>
      </c>
      <c r="F99" s="294"/>
      <c r="G99" s="294"/>
      <c r="H99" s="294"/>
      <c r="L99" s="32"/>
    </row>
    <row r="100" spans="2:65" s="1" customFormat="1" ht="6.9" customHeight="1">
      <c r="B100" s="32"/>
      <c r="L100" s="32"/>
    </row>
    <row r="101" spans="2:65" s="1" customFormat="1" ht="12" customHeight="1">
      <c r="B101" s="32"/>
      <c r="C101" s="27" t="s">
        <v>21</v>
      </c>
      <c r="F101" s="25" t="str">
        <f>F12</f>
        <v>Odry</v>
      </c>
      <c r="I101" s="27" t="s">
        <v>23</v>
      </c>
      <c r="J101" s="49" t="str">
        <f>IF(J12="","",J12)</f>
        <v>1. 5. 2021</v>
      </c>
      <c r="L101" s="32"/>
    </row>
    <row r="102" spans="2:65" s="1" customFormat="1" ht="6.9" customHeight="1">
      <c r="B102" s="32"/>
      <c r="L102" s="32"/>
    </row>
    <row r="103" spans="2:65" s="1" customFormat="1" ht="15.15" customHeight="1">
      <c r="B103" s="32"/>
      <c r="C103" s="27" t="s">
        <v>25</v>
      </c>
      <c r="F103" s="25" t="str">
        <f>E15</f>
        <v>Město Odry</v>
      </c>
      <c r="I103" s="27" t="s">
        <v>32</v>
      </c>
      <c r="J103" s="30" t="str">
        <f>E21</f>
        <v xml:space="preserve">Made 4 BIM s.r.o. </v>
      </c>
      <c r="L103" s="32"/>
    </row>
    <row r="104" spans="2:65" s="1" customFormat="1" ht="15.15" customHeight="1">
      <c r="B104" s="32"/>
      <c r="C104" s="27" t="s">
        <v>30</v>
      </c>
      <c r="F104" s="25" t="str">
        <f>IF(E18="","",E18)</f>
        <v>Vyplň údaj</v>
      </c>
      <c r="I104" s="27" t="s">
        <v>36</v>
      </c>
      <c r="J104" s="30" t="str">
        <f>E24</f>
        <v xml:space="preserve">Made 4 BIM s.r.o. </v>
      </c>
      <c r="L104" s="32"/>
    </row>
    <row r="105" spans="2:65" s="1" customFormat="1" ht="10.35" customHeight="1">
      <c r="B105" s="32"/>
      <c r="L105" s="32"/>
    </row>
    <row r="106" spans="2:65" s="10" customFormat="1" ht="29.25" customHeight="1">
      <c r="B106" s="103"/>
      <c r="C106" s="104" t="s">
        <v>117</v>
      </c>
      <c r="D106" s="105" t="s">
        <v>58</v>
      </c>
      <c r="E106" s="105" t="s">
        <v>54</v>
      </c>
      <c r="F106" s="105" t="s">
        <v>55</v>
      </c>
      <c r="G106" s="105" t="s">
        <v>118</v>
      </c>
      <c r="H106" s="105" t="s">
        <v>119</v>
      </c>
      <c r="I106" s="105" t="s">
        <v>120</v>
      </c>
      <c r="J106" s="105" t="s">
        <v>86</v>
      </c>
      <c r="K106" s="106" t="s">
        <v>121</v>
      </c>
      <c r="L106" s="103"/>
      <c r="M106" s="56" t="s">
        <v>19</v>
      </c>
      <c r="N106" s="57" t="s">
        <v>43</v>
      </c>
      <c r="O106" s="57" t="s">
        <v>122</v>
      </c>
      <c r="P106" s="57" t="s">
        <v>123</v>
      </c>
      <c r="Q106" s="57" t="s">
        <v>124</v>
      </c>
      <c r="R106" s="57" t="s">
        <v>125</v>
      </c>
      <c r="S106" s="57" t="s">
        <v>126</v>
      </c>
      <c r="T106" s="58" t="s">
        <v>127</v>
      </c>
    </row>
    <row r="107" spans="2:65" s="1" customFormat="1" ht="22.8" customHeight="1">
      <c r="B107" s="32"/>
      <c r="C107" s="61" t="s">
        <v>128</v>
      </c>
      <c r="J107" s="107">
        <f>BK107</f>
        <v>0</v>
      </c>
      <c r="L107" s="32"/>
      <c r="M107" s="59"/>
      <c r="N107" s="50"/>
      <c r="O107" s="50"/>
      <c r="P107" s="108">
        <f>P108+P998+P1485</f>
        <v>0</v>
      </c>
      <c r="Q107" s="50"/>
      <c r="R107" s="108">
        <f>R108+R998+R1485</f>
        <v>58.594060349999999</v>
      </c>
      <c r="S107" s="50"/>
      <c r="T107" s="109">
        <f>T108+T998+T1485</f>
        <v>37.238611899999995</v>
      </c>
      <c r="AT107" s="17" t="s">
        <v>72</v>
      </c>
      <c r="AU107" s="17" t="s">
        <v>87</v>
      </c>
      <c r="BK107" s="110">
        <f>BK108+BK998+BK1485</f>
        <v>0</v>
      </c>
    </row>
    <row r="108" spans="2:65" s="11" customFormat="1" ht="25.95" customHeight="1">
      <c r="B108" s="111"/>
      <c r="D108" s="112" t="s">
        <v>72</v>
      </c>
      <c r="E108" s="113" t="s">
        <v>129</v>
      </c>
      <c r="F108" s="113" t="s">
        <v>130</v>
      </c>
      <c r="I108" s="114"/>
      <c r="J108" s="115">
        <f>BK108</f>
        <v>0</v>
      </c>
      <c r="L108" s="111"/>
      <c r="M108" s="116"/>
      <c r="P108" s="117">
        <f>P109+P180+P186+P195+P798+P910+P924</f>
        <v>0</v>
      </c>
      <c r="R108" s="117">
        <f>R109+R180+R186+R195+R798+R910+R924</f>
        <v>49.123255950000001</v>
      </c>
      <c r="T108" s="118">
        <f>T109+T180+T186+T195+T798+T910+T924</f>
        <v>29.148572999999999</v>
      </c>
      <c r="AR108" s="112" t="s">
        <v>14</v>
      </c>
      <c r="AT108" s="119" t="s">
        <v>72</v>
      </c>
      <c r="AU108" s="119" t="s">
        <v>73</v>
      </c>
      <c r="AY108" s="112" t="s">
        <v>131</v>
      </c>
      <c r="BK108" s="120">
        <f>BK109+BK180+BK186+BK195+BK798+BK910+BK924</f>
        <v>0</v>
      </c>
    </row>
    <row r="109" spans="2:65" s="11" customFormat="1" ht="22.8" customHeight="1">
      <c r="B109" s="111"/>
      <c r="D109" s="112" t="s">
        <v>72</v>
      </c>
      <c r="E109" s="121" t="s">
        <v>14</v>
      </c>
      <c r="F109" s="121" t="s">
        <v>132</v>
      </c>
      <c r="I109" s="114"/>
      <c r="J109" s="122">
        <f>BK109</f>
        <v>0</v>
      </c>
      <c r="L109" s="111"/>
      <c r="M109" s="116"/>
      <c r="P109" s="117">
        <f>P110+SUM(P111:P175)</f>
        <v>0</v>
      </c>
      <c r="R109" s="117">
        <f>R110+SUM(R111:R175)</f>
        <v>5.4696000000000002E-2</v>
      </c>
      <c r="T109" s="118">
        <f>T110+SUM(T111:T175)</f>
        <v>11.1675</v>
      </c>
      <c r="AR109" s="112" t="s">
        <v>14</v>
      </c>
      <c r="AT109" s="119" t="s">
        <v>72</v>
      </c>
      <c r="AU109" s="119" t="s">
        <v>14</v>
      </c>
      <c r="AY109" s="112" t="s">
        <v>131</v>
      </c>
      <c r="BK109" s="120">
        <f>BK110+SUM(BK111:BK175)</f>
        <v>0</v>
      </c>
    </row>
    <row r="110" spans="2:65" s="1" customFormat="1" ht="24.15" customHeight="1">
      <c r="B110" s="32"/>
      <c r="C110" s="123" t="s">
        <v>14</v>
      </c>
      <c r="D110" s="123" t="s">
        <v>133</v>
      </c>
      <c r="E110" s="124" t="s">
        <v>134</v>
      </c>
      <c r="F110" s="125" t="s">
        <v>135</v>
      </c>
      <c r="G110" s="126" t="s">
        <v>136</v>
      </c>
      <c r="H110" s="127">
        <v>12</v>
      </c>
      <c r="I110" s="128"/>
      <c r="J110" s="129">
        <f>ROUND(I110*H110,2)</f>
        <v>0</v>
      </c>
      <c r="K110" s="125" t="s">
        <v>137</v>
      </c>
      <c r="L110" s="32"/>
      <c r="M110" s="130" t="s">
        <v>19</v>
      </c>
      <c r="N110" s="131" t="s">
        <v>45</v>
      </c>
      <c r="P110" s="132">
        <f>O110*H110</f>
        <v>0</v>
      </c>
      <c r="Q110" s="132">
        <v>0</v>
      </c>
      <c r="R110" s="132">
        <f>Q110*H110</f>
        <v>0</v>
      </c>
      <c r="S110" s="132">
        <v>0.24</v>
      </c>
      <c r="T110" s="133">
        <f>S110*H110</f>
        <v>2.88</v>
      </c>
      <c r="AR110" s="134" t="s">
        <v>138</v>
      </c>
      <c r="AT110" s="134" t="s">
        <v>133</v>
      </c>
      <c r="AU110" s="134" t="s">
        <v>139</v>
      </c>
      <c r="AY110" s="17" t="s">
        <v>131</v>
      </c>
      <c r="BE110" s="135">
        <f>IF(N110="základní",J110,0)</f>
        <v>0</v>
      </c>
      <c r="BF110" s="135">
        <f>IF(N110="snížená",J110,0)</f>
        <v>0</v>
      </c>
      <c r="BG110" s="135">
        <f>IF(N110="zákl. přenesená",J110,0)</f>
        <v>0</v>
      </c>
      <c r="BH110" s="135">
        <f>IF(N110="sníž. přenesená",J110,0)</f>
        <v>0</v>
      </c>
      <c r="BI110" s="135">
        <f>IF(N110="nulová",J110,0)</f>
        <v>0</v>
      </c>
      <c r="BJ110" s="17" t="s">
        <v>139</v>
      </c>
      <c r="BK110" s="135">
        <f>ROUND(I110*H110,2)</f>
        <v>0</v>
      </c>
      <c r="BL110" s="17" t="s">
        <v>138</v>
      </c>
      <c r="BM110" s="134" t="s">
        <v>140</v>
      </c>
    </row>
    <row r="111" spans="2:65" s="1" customFormat="1" ht="38.4">
      <c r="B111" s="32"/>
      <c r="D111" s="136" t="s">
        <v>141</v>
      </c>
      <c r="F111" s="137" t="s">
        <v>142</v>
      </c>
      <c r="I111" s="138"/>
      <c r="L111" s="32"/>
      <c r="M111" s="139"/>
      <c r="T111" s="53"/>
      <c r="AT111" s="17" t="s">
        <v>141</v>
      </c>
      <c r="AU111" s="17" t="s">
        <v>139</v>
      </c>
    </row>
    <row r="112" spans="2:65" s="1" customFormat="1" ht="10.199999999999999">
      <c r="B112" s="32"/>
      <c r="D112" s="140" t="s">
        <v>143</v>
      </c>
      <c r="F112" s="141" t="s">
        <v>144</v>
      </c>
      <c r="I112" s="138"/>
      <c r="L112" s="32"/>
      <c r="M112" s="139"/>
      <c r="T112" s="53"/>
      <c r="AT112" s="17" t="s">
        <v>143</v>
      </c>
      <c r="AU112" s="17" t="s">
        <v>139</v>
      </c>
    </row>
    <row r="113" spans="2:65" s="12" customFormat="1" ht="10.199999999999999">
      <c r="B113" s="142"/>
      <c r="D113" s="136" t="s">
        <v>145</v>
      </c>
      <c r="E113" s="143" t="s">
        <v>19</v>
      </c>
      <c r="F113" s="144" t="s">
        <v>146</v>
      </c>
      <c r="H113" s="143" t="s">
        <v>19</v>
      </c>
      <c r="I113" s="145"/>
      <c r="L113" s="142"/>
      <c r="M113" s="146"/>
      <c r="T113" s="147"/>
      <c r="AT113" s="143" t="s">
        <v>145</v>
      </c>
      <c r="AU113" s="143" t="s">
        <v>139</v>
      </c>
      <c r="AV113" s="12" t="s">
        <v>14</v>
      </c>
      <c r="AW113" s="12" t="s">
        <v>35</v>
      </c>
      <c r="AX113" s="12" t="s">
        <v>73</v>
      </c>
      <c r="AY113" s="143" t="s">
        <v>131</v>
      </c>
    </row>
    <row r="114" spans="2:65" s="13" customFormat="1" ht="10.199999999999999">
      <c r="B114" s="148"/>
      <c r="D114" s="136" t="s">
        <v>145</v>
      </c>
      <c r="E114" s="149" t="s">
        <v>19</v>
      </c>
      <c r="F114" s="150" t="s">
        <v>147</v>
      </c>
      <c r="H114" s="151">
        <v>12</v>
      </c>
      <c r="I114" s="152"/>
      <c r="L114" s="148"/>
      <c r="M114" s="153"/>
      <c r="T114" s="154"/>
      <c r="AT114" s="149" t="s">
        <v>145</v>
      </c>
      <c r="AU114" s="149" t="s">
        <v>139</v>
      </c>
      <c r="AV114" s="13" t="s">
        <v>139</v>
      </c>
      <c r="AW114" s="13" t="s">
        <v>35</v>
      </c>
      <c r="AX114" s="13" t="s">
        <v>14</v>
      </c>
      <c r="AY114" s="149" t="s">
        <v>131</v>
      </c>
    </row>
    <row r="115" spans="2:65" s="1" customFormat="1" ht="24.15" customHeight="1">
      <c r="B115" s="32"/>
      <c r="C115" s="123" t="s">
        <v>139</v>
      </c>
      <c r="D115" s="123" t="s">
        <v>133</v>
      </c>
      <c r="E115" s="124" t="s">
        <v>148</v>
      </c>
      <c r="F115" s="125" t="s">
        <v>149</v>
      </c>
      <c r="G115" s="126" t="s">
        <v>150</v>
      </c>
      <c r="H115" s="127">
        <v>2.5</v>
      </c>
      <c r="I115" s="128"/>
      <c r="J115" s="129">
        <f>ROUND(I115*H115,2)</f>
        <v>0</v>
      </c>
      <c r="K115" s="125" t="s">
        <v>137</v>
      </c>
      <c r="L115" s="32"/>
      <c r="M115" s="130" t="s">
        <v>19</v>
      </c>
      <c r="N115" s="131" t="s">
        <v>45</v>
      </c>
      <c r="P115" s="132">
        <f>O115*H115</f>
        <v>0</v>
      </c>
      <c r="Q115" s="132">
        <v>0</v>
      </c>
      <c r="R115" s="132">
        <f>Q115*H115</f>
        <v>0</v>
      </c>
      <c r="S115" s="132">
        <v>0</v>
      </c>
      <c r="T115" s="133">
        <f>S115*H115</f>
        <v>0</v>
      </c>
      <c r="AR115" s="134" t="s">
        <v>138</v>
      </c>
      <c r="AT115" s="134" t="s">
        <v>133</v>
      </c>
      <c r="AU115" s="134" t="s">
        <v>139</v>
      </c>
      <c r="AY115" s="17" t="s">
        <v>131</v>
      </c>
      <c r="BE115" s="135">
        <f>IF(N115="základní",J115,0)</f>
        <v>0</v>
      </c>
      <c r="BF115" s="135">
        <f>IF(N115="snížená",J115,0)</f>
        <v>0</v>
      </c>
      <c r="BG115" s="135">
        <f>IF(N115="zákl. přenesená",J115,0)</f>
        <v>0</v>
      </c>
      <c r="BH115" s="135">
        <f>IF(N115="sníž. přenesená",J115,0)</f>
        <v>0</v>
      </c>
      <c r="BI115" s="135">
        <f>IF(N115="nulová",J115,0)</f>
        <v>0</v>
      </c>
      <c r="BJ115" s="17" t="s">
        <v>139</v>
      </c>
      <c r="BK115" s="135">
        <f>ROUND(I115*H115,2)</f>
        <v>0</v>
      </c>
      <c r="BL115" s="17" t="s">
        <v>138</v>
      </c>
      <c r="BM115" s="134" t="s">
        <v>151</v>
      </c>
    </row>
    <row r="116" spans="2:65" s="1" customFormat="1" ht="38.4">
      <c r="B116" s="32"/>
      <c r="D116" s="136" t="s">
        <v>141</v>
      </c>
      <c r="F116" s="137" t="s">
        <v>152</v>
      </c>
      <c r="I116" s="138"/>
      <c r="L116" s="32"/>
      <c r="M116" s="139"/>
      <c r="T116" s="53"/>
      <c r="AT116" s="17" t="s">
        <v>141</v>
      </c>
      <c r="AU116" s="17" t="s">
        <v>139</v>
      </c>
    </row>
    <row r="117" spans="2:65" s="1" customFormat="1" ht="10.199999999999999">
      <c r="B117" s="32"/>
      <c r="D117" s="140" t="s">
        <v>143</v>
      </c>
      <c r="F117" s="141" t="s">
        <v>153</v>
      </c>
      <c r="I117" s="138"/>
      <c r="L117" s="32"/>
      <c r="M117" s="139"/>
      <c r="T117" s="53"/>
      <c r="AT117" s="17" t="s">
        <v>143</v>
      </c>
      <c r="AU117" s="17" t="s">
        <v>139</v>
      </c>
    </row>
    <row r="118" spans="2:65" s="12" customFormat="1" ht="10.199999999999999">
      <c r="B118" s="142"/>
      <c r="D118" s="136" t="s">
        <v>145</v>
      </c>
      <c r="E118" s="143" t="s">
        <v>19</v>
      </c>
      <c r="F118" s="144" t="s">
        <v>154</v>
      </c>
      <c r="H118" s="143" t="s">
        <v>19</v>
      </c>
      <c r="I118" s="145"/>
      <c r="L118" s="142"/>
      <c r="M118" s="146"/>
      <c r="T118" s="147"/>
      <c r="AT118" s="143" t="s">
        <v>145</v>
      </c>
      <c r="AU118" s="143" t="s">
        <v>139</v>
      </c>
      <c r="AV118" s="12" t="s">
        <v>14</v>
      </c>
      <c r="AW118" s="12" t="s">
        <v>35</v>
      </c>
      <c r="AX118" s="12" t="s">
        <v>73</v>
      </c>
      <c r="AY118" s="143" t="s">
        <v>131</v>
      </c>
    </row>
    <row r="119" spans="2:65" s="13" customFormat="1" ht="10.199999999999999">
      <c r="B119" s="148"/>
      <c r="D119" s="136" t="s">
        <v>145</v>
      </c>
      <c r="E119" s="149" t="s">
        <v>19</v>
      </c>
      <c r="F119" s="150" t="s">
        <v>155</v>
      </c>
      <c r="H119" s="151">
        <v>2.5</v>
      </c>
      <c r="I119" s="152"/>
      <c r="L119" s="148"/>
      <c r="M119" s="153"/>
      <c r="T119" s="154"/>
      <c r="AT119" s="149" t="s">
        <v>145</v>
      </c>
      <c r="AU119" s="149" t="s">
        <v>139</v>
      </c>
      <c r="AV119" s="13" t="s">
        <v>139</v>
      </c>
      <c r="AW119" s="13" t="s">
        <v>35</v>
      </c>
      <c r="AX119" s="13" t="s">
        <v>14</v>
      </c>
      <c r="AY119" s="149" t="s">
        <v>131</v>
      </c>
    </row>
    <row r="120" spans="2:65" s="1" customFormat="1" ht="33" customHeight="1">
      <c r="B120" s="32"/>
      <c r="C120" s="123" t="s">
        <v>156</v>
      </c>
      <c r="D120" s="123" t="s">
        <v>133</v>
      </c>
      <c r="E120" s="124" t="s">
        <v>157</v>
      </c>
      <c r="F120" s="125" t="s">
        <v>158</v>
      </c>
      <c r="G120" s="126" t="s">
        <v>150</v>
      </c>
      <c r="H120" s="127">
        <v>64</v>
      </c>
      <c r="I120" s="128"/>
      <c r="J120" s="129">
        <f>ROUND(I120*H120,2)</f>
        <v>0</v>
      </c>
      <c r="K120" s="125" t="s">
        <v>137</v>
      </c>
      <c r="L120" s="32"/>
      <c r="M120" s="130" t="s">
        <v>19</v>
      </c>
      <c r="N120" s="131" t="s">
        <v>45</v>
      </c>
      <c r="P120" s="132">
        <f>O120*H120</f>
        <v>0</v>
      </c>
      <c r="Q120" s="132">
        <v>0</v>
      </c>
      <c r="R120" s="132">
        <f>Q120*H120</f>
        <v>0</v>
      </c>
      <c r="S120" s="132">
        <v>0</v>
      </c>
      <c r="T120" s="133">
        <f>S120*H120</f>
        <v>0</v>
      </c>
      <c r="AR120" s="134" t="s">
        <v>138</v>
      </c>
      <c r="AT120" s="134" t="s">
        <v>133</v>
      </c>
      <c r="AU120" s="134" t="s">
        <v>139</v>
      </c>
      <c r="AY120" s="17" t="s">
        <v>131</v>
      </c>
      <c r="BE120" s="135">
        <f>IF(N120="základní",J120,0)</f>
        <v>0</v>
      </c>
      <c r="BF120" s="135">
        <f>IF(N120="snížená",J120,0)</f>
        <v>0</v>
      </c>
      <c r="BG120" s="135">
        <f>IF(N120="zákl. přenesená",J120,0)</f>
        <v>0</v>
      </c>
      <c r="BH120" s="135">
        <f>IF(N120="sníž. přenesená",J120,0)</f>
        <v>0</v>
      </c>
      <c r="BI120" s="135">
        <f>IF(N120="nulová",J120,0)</f>
        <v>0</v>
      </c>
      <c r="BJ120" s="17" t="s">
        <v>139</v>
      </c>
      <c r="BK120" s="135">
        <f>ROUND(I120*H120,2)</f>
        <v>0</v>
      </c>
      <c r="BL120" s="17" t="s">
        <v>138</v>
      </c>
      <c r="BM120" s="134" t="s">
        <v>159</v>
      </c>
    </row>
    <row r="121" spans="2:65" s="1" customFormat="1" ht="28.8">
      <c r="B121" s="32"/>
      <c r="D121" s="136" t="s">
        <v>141</v>
      </c>
      <c r="F121" s="137" t="s">
        <v>160</v>
      </c>
      <c r="I121" s="138"/>
      <c r="L121" s="32"/>
      <c r="M121" s="139"/>
      <c r="T121" s="53"/>
      <c r="AT121" s="17" t="s">
        <v>141</v>
      </c>
      <c r="AU121" s="17" t="s">
        <v>139</v>
      </c>
    </row>
    <row r="122" spans="2:65" s="1" customFormat="1" ht="10.199999999999999">
      <c r="B122" s="32"/>
      <c r="D122" s="140" t="s">
        <v>143</v>
      </c>
      <c r="F122" s="141" t="s">
        <v>161</v>
      </c>
      <c r="I122" s="138"/>
      <c r="L122" s="32"/>
      <c r="M122" s="139"/>
      <c r="T122" s="53"/>
      <c r="AT122" s="17" t="s">
        <v>143</v>
      </c>
      <c r="AU122" s="17" t="s">
        <v>139</v>
      </c>
    </row>
    <row r="123" spans="2:65" s="12" customFormat="1" ht="10.199999999999999">
      <c r="B123" s="142"/>
      <c r="D123" s="136" t="s">
        <v>145</v>
      </c>
      <c r="E123" s="143" t="s">
        <v>19</v>
      </c>
      <c r="F123" s="144" t="s">
        <v>162</v>
      </c>
      <c r="H123" s="143" t="s">
        <v>19</v>
      </c>
      <c r="I123" s="145"/>
      <c r="L123" s="142"/>
      <c r="M123" s="146"/>
      <c r="T123" s="147"/>
      <c r="AT123" s="143" t="s">
        <v>145</v>
      </c>
      <c r="AU123" s="143" t="s">
        <v>139</v>
      </c>
      <c r="AV123" s="12" t="s">
        <v>14</v>
      </c>
      <c r="AW123" s="12" t="s">
        <v>35</v>
      </c>
      <c r="AX123" s="12" t="s">
        <v>73</v>
      </c>
      <c r="AY123" s="143" t="s">
        <v>131</v>
      </c>
    </row>
    <row r="124" spans="2:65" s="13" customFormat="1" ht="10.199999999999999">
      <c r="B124" s="148"/>
      <c r="D124" s="136" t="s">
        <v>145</v>
      </c>
      <c r="E124" s="149" t="s">
        <v>19</v>
      </c>
      <c r="F124" s="150" t="s">
        <v>163</v>
      </c>
      <c r="H124" s="151">
        <v>24</v>
      </c>
      <c r="I124" s="152"/>
      <c r="L124" s="148"/>
      <c r="M124" s="153"/>
      <c r="T124" s="154"/>
      <c r="AT124" s="149" t="s">
        <v>145</v>
      </c>
      <c r="AU124" s="149" t="s">
        <v>139</v>
      </c>
      <c r="AV124" s="13" t="s">
        <v>139</v>
      </c>
      <c r="AW124" s="13" t="s">
        <v>35</v>
      </c>
      <c r="AX124" s="13" t="s">
        <v>73</v>
      </c>
      <c r="AY124" s="149" t="s">
        <v>131</v>
      </c>
    </row>
    <row r="125" spans="2:65" s="13" customFormat="1" ht="10.199999999999999">
      <c r="B125" s="148"/>
      <c r="D125" s="136" t="s">
        <v>145</v>
      </c>
      <c r="E125" s="149" t="s">
        <v>19</v>
      </c>
      <c r="F125" s="150" t="s">
        <v>164</v>
      </c>
      <c r="H125" s="151">
        <v>30.4</v>
      </c>
      <c r="I125" s="152"/>
      <c r="L125" s="148"/>
      <c r="M125" s="153"/>
      <c r="T125" s="154"/>
      <c r="AT125" s="149" t="s">
        <v>145</v>
      </c>
      <c r="AU125" s="149" t="s">
        <v>139</v>
      </c>
      <c r="AV125" s="13" t="s">
        <v>139</v>
      </c>
      <c r="AW125" s="13" t="s">
        <v>35</v>
      </c>
      <c r="AX125" s="13" t="s">
        <v>73</v>
      </c>
      <c r="AY125" s="149" t="s">
        <v>131</v>
      </c>
    </row>
    <row r="126" spans="2:65" s="13" customFormat="1" ht="10.199999999999999">
      <c r="B126" s="148"/>
      <c r="D126" s="136" t="s">
        <v>145</v>
      </c>
      <c r="E126" s="149" t="s">
        <v>19</v>
      </c>
      <c r="F126" s="150" t="s">
        <v>165</v>
      </c>
      <c r="H126" s="151">
        <v>9.6</v>
      </c>
      <c r="I126" s="152"/>
      <c r="L126" s="148"/>
      <c r="M126" s="153"/>
      <c r="T126" s="154"/>
      <c r="AT126" s="149" t="s">
        <v>145</v>
      </c>
      <c r="AU126" s="149" t="s">
        <v>139</v>
      </c>
      <c r="AV126" s="13" t="s">
        <v>139</v>
      </c>
      <c r="AW126" s="13" t="s">
        <v>35</v>
      </c>
      <c r="AX126" s="13" t="s">
        <v>73</v>
      </c>
      <c r="AY126" s="149" t="s">
        <v>131</v>
      </c>
    </row>
    <row r="127" spans="2:65" s="14" customFormat="1" ht="10.199999999999999">
      <c r="B127" s="155"/>
      <c r="D127" s="136" t="s">
        <v>145</v>
      </c>
      <c r="E127" s="156" t="s">
        <v>19</v>
      </c>
      <c r="F127" s="157" t="s">
        <v>166</v>
      </c>
      <c r="H127" s="158">
        <v>64</v>
      </c>
      <c r="I127" s="159"/>
      <c r="L127" s="155"/>
      <c r="M127" s="160"/>
      <c r="T127" s="161"/>
      <c r="AT127" s="156" t="s">
        <v>145</v>
      </c>
      <c r="AU127" s="156" t="s">
        <v>139</v>
      </c>
      <c r="AV127" s="14" t="s">
        <v>138</v>
      </c>
      <c r="AW127" s="14" t="s">
        <v>35</v>
      </c>
      <c r="AX127" s="14" t="s">
        <v>14</v>
      </c>
      <c r="AY127" s="156" t="s">
        <v>131</v>
      </c>
    </row>
    <row r="128" spans="2:65" s="1" customFormat="1" ht="21.75" customHeight="1">
      <c r="B128" s="32"/>
      <c r="C128" s="123" t="s">
        <v>138</v>
      </c>
      <c r="D128" s="123" t="s">
        <v>133</v>
      </c>
      <c r="E128" s="124" t="s">
        <v>167</v>
      </c>
      <c r="F128" s="125" t="s">
        <v>168</v>
      </c>
      <c r="G128" s="126" t="s">
        <v>136</v>
      </c>
      <c r="H128" s="127">
        <v>54.4</v>
      </c>
      <c r="I128" s="128"/>
      <c r="J128" s="129">
        <f>ROUND(I128*H128,2)</f>
        <v>0</v>
      </c>
      <c r="K128" s="125" t="s">
        <v>137</v>
      </c>
      <c r="L128" s="32"/>
      <c r="M128" s="130" t="s">
        <v>19</v>
      </c>
      <c r="N128" s="131" t="s">
        <v>45</v>
      </c>
      <c r="P128" s="132">
        <f>O128*H128</f>
        <v>0</v>
      </c>
      <c r="Q128" s="132">
        <v>8.4000000000000003E-4</v>
      </c>
      <c r="R128" s="132">
        <f>Q128*H128</f>
        <v>4.5696000000000001E-2</v>
      </c>
      <c r="S128" s="132">
        <v>0</v>
      </c>
      <c r="T128" s="133">
        <f>S128*H128</f>
        <v>0</v>
      </c>
      <c r="AR128" s="134" t="s">
        <v>138</v>
      </c>
      <c r="AT128" s="134" t="s">
        <v>133</v>
      </c>
      <c r="AU128" s="134" t="s">
        <v>139</v>
      </c>
      <c r="AY128" s="17" t="s">
        <v>131</v>
      </c>
      <c r="BE128" s="135">
        <f>IF(N128="základní",J128,0)</f>
        <v>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7" t="s">
        <v>139</v>
      </c>
      <c r="BK128" s="135">
        <f>ROUND(I128*H128,2)</f>
        <v>0</v>
      </c>
      <c r="BL128" s="17" t="s">
        <v>138</v>
      </c>
      <c r="BM128" s="134" t="s">
        <v>169</v>
      </c>
    </row>
    <row r="129" spans="2:65" s="1" customFormat="1" ht="19.2">
      <c r="B129" s="32"/>
      <c r="D129" s="136" t="s">
        <v>141</v>
      </c>
      <c r="F129" s="137" t="s">
        <v>170</v>
      </c>
      <c r="I129" s="138"/>
      <c r="L129" s="32"/>
      <c r="M129" s="139"/>
      <c r="T129" s="53"/>
      <c r="AT129" s="17" t="s">
        <v>141</v>
      </c>
      <c r="AU129" s="17" t="s">
        <v>139</v>
      </c>
    </row>
    <row r="130" spans="2:65" s="1" customFormat="1" ht="10.199999999999999">
      <c r="B130" s="32"/>
      <c r="D130" s="140" t="s">
        <v>143</v>
      </c>
      <c r="F130" s="141" t="s">
        <v>171</v>
      </c>
      <c r="I130" s="138"/>
      <c r="L130" s="32"/>
      <c r="M130" s="139"/>
      <c r="T130" s="53"/>
      <c r="AT130" s="17" t="s">
        <v>143</v>
      </c>
      <c r="AU130" s="17" t="s">
        <v>139</v>
      </c>
    </row>
    <row r="131" spans="2:65" s="12" customFormat="1" ht="10.199999999999999">
      <c r="B131" s="142"/>
      <c r="D131" s="136" t="s">
        <v>145</v>
      </c>
      <c r="E131" s="143" t="s">
        <v>19</v>
      </c>
      <c r="F131" s="144" t="s">
        <v>162</v>
      </c>
      <c r="H131" s="143" t="s">
        <v>19</v>
      </c>
      <c r="I131" s="145"/>
      <c r="L131" s="142"/>
      <c r="M131" s="146"/>
      <c r="T131" s="147"/>
      <c r="AT131" s="143" t="s">
        <v>145</v>
      </c>
      <c r="AU131" s="143" t="s">
        <v>139</v>
      </c>
      <c r="AV131" s="12" t="s">
        <v>14</v>
      </c>
      <c r="AW131" s="12" t="s">
        <v>35</v>
      </c>
      <c r="AX131" s="12" t="s">
        <v>73</v>
      </c>
      <c r="AY131" s="143" t="s">
        <v>131</v>
      </c>
    </row>
    <row r="132" spans="2:65" s="13" customFormat="1" ht="10.199999999999999">
      <c r="B132" s="148"/>
      <c r="D132" s="136" t="s">
        <v>145</v>
      </c>
      <c r="E132" s="149" t="s">
        <v>19</v>
      </c>
      <c r="F132" s="150" t="s">
        <v>163</v>
      </c>
      <c r="H132" s="151">
        <v>24</v>
      </c>
      <c r="I132" s="152"/>
      <c r="L132" s="148"/>
      <c r="M132" s="153"/>
      <c r="T132" s="154"/>
      <c r="AT132" s="149" t="s">
        <v>145</v>
      </c>
      <c r="AU132" s="149" t="s">
        <v>139</v>
      </c>
      <c r="AV132" s="13" t="s">
        <v>139</v>
      </c>
      <c r="AW132" s="13" t="s">
        <v>35</v>
      </c>
      <c r="AX132" s="13" t="s">
        <v>73</v>
      </c>
      <c r="AY132" s="149" t="s">
        <v>131</v>
      </c>
    </row>
    <row r="133" spans="2:65" s="13" customFormat="1" ht="10.199999999999999">
      <c r="B133" s="148"/>
      <c r="D133" s="136" t="s">
        <v>145</v>
      </c>
      <c r="E133" s="149" t="s">
        <v>19</v>
      </c>
      <c r="F133" s="150" t="s">
        <v>164</v>
      </c>
      <c r="H133" s="151">
        <v>30.4</v>
      </c>
      <c r="I133" s="152"/>
      <c r="L133" s="148"/>
      <c r="M133" s="153"/>
      <c r="T133" s="154"/>
      <c r="AT133" s="149" t="s">
        <v>145</v>
      </c>
      <c r="AU133" s="149" t="s">
        <v>139</v>
      </c>
      <c r="AV133" s="13" t="s">
        <v>139</v>
      </c>
      <c r="AW133" s="13" t="s">
        <v>35</v>
      </c>
      <c r="AX133" s="13" t="s">
        <v>73</v>
      </c>
      <c r="AY133" s="149" t="s">
        <v>131</v>
      </c>
    </row>
    <row r="134" spans="2:65" s="14" customFormat="1" ht="10.199999999999999">
      <c r="B134" s="155"/>
      <c r="D134" s="136" t="s">
        <v>145</v>
      </c>
      <c r="E134" s="156" t="s">
        <v>19</v>
      </c>
      <c r="F134" s="157" t="s">
        <v>166</v>
      </c>
      <c r="H134" s="158">
        <v>54.4</v>
      </c>
      <c r="I134" s="159"/>
      <c r="L134" s="155"/>
      <c r="M134" s="160"/>
      <c r="T134" s="161"/>
      <c r="AT134" s="156" t="s">
        <v>145</v>
      </c>
      <c r="AU134" s="156" t="s">
        <v>139</v>
      </c>
      <c r="AV134" s="14" t="s">
        <v>138</v>
      </c>
      <c r="AW134" s="14" t="s">
        <v>35</v>
      </c>
      <c r="AX134" s="14" t="s">
        <v>14</v>
      </c>
      <c r="AY134" s="156" t="s">
        <v>131</v>
      </c>
    </row>
    <row r="135" spans="2:65" s="1" customFormat="1" ht="24.15" customHeight="1">
      <c r="B135" s="32"/>
      <c r="C135" s="123" t="s">
        <v>172</v>
      </c>
      <c r="D135" s="123" t="s">
        <v>133</v>
      </c>
      <c r="E135" s="124" t="s">
        <v>173</v>
      </c>
      <c r="F135" s="125" t="s">
        <v>174</v>
      </c>
      <c r="G135" s="126" t="s">
        <v>136</v>
      </c>
      <c r="H135" s="127">
        <v>54.4</v>
      </c>
      <c r="I135" s="128"/>
      <c r="J135" s="129">
        <f>ROUND(I135*H135,2)</f>
        <v>0</v>
      </c>
      <c r="K135" s="125" t="s">
        <v>137</v>
      </c>
      <c r="L135" s="32"/>
      <c r="M135" s="130" t="s">
        <v>19</v>
      </c>
      <c r="N135" s="131" t="s">
        <v>45</v>
      </c>
      <c r="P135" s="132">
        <f>O135*H135</f>
        <v>0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138</v>
      </c>
      <c r="AT135" s="134" t="s">
        <v>133</v>
      </c>
      <c r="AU135" s="134" t="s">
        <v>139</v>
      </c>
      <c r="AY135" s="17" t="s">
        <v>131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7" t="s">
        <v>139</v>
      </c>
      <c r="BK135" s="135">
        <f>ROUND(I135*H135,2)</f>
        <v>0</v>
      </c>
      <c r="BL135" s="17" t="s">
        <v>138</v>
      </c>
      <c r="BM135" s="134" t="s">
        <v>175</v>
      </c>
    </row>
    <row r="136" spans="2:65" s="1" customFormat="1" ht="28.8">
      <c r="B136" s="32"/>
      <c r="D136" s="136" t="s">
        <v>141</v>
      </c>
      <c r="F136" s="137" t="s">
        <v>176</v>
      </c>
      <c r="I136" s="138"/>
      <c r="L136" s="32"/>
      <c r="M136" s="139"/>
      <c r="T136" s="53"/>
      <c r="AT136" s="17" t="s">
        <v>141</v>
      </c>
      <c r="AU136" s="17" t="s">
        <v>139</v>
      </c>
    </row>
    <row r="137" spans="2:65" s="1" customFormat="1" ht="10.199999999999999">
      <c r="B137" s="32"/>
      <c r="D137" s="140" t="s">
        <v>143</v>
      </c>
      <c r="F137" s="141" t="s">
        <v>177</v>
      </c>
      <c r="I137" s="138"/>
      <c r="L137" s="32"/>
      <c r="M137" s="139"/>
      <c r="T137" s="53"/>
      <c r="AT137" s="17" t="s">
        <v>143</v>
      </c>
      <c r="AU137" s="17" t="s">
        <v>139</v>
      </c>
    </row>
    <row r="138" spans="2:65" s="1" customFormat="1" ht="37.799999999999997" customHeight="1">
      <c r="B138" s="32"/>
      <c r="C138" s="123" t="s">
        <v>178</v>
      </c>
      <c r="D138" s="123" t="s">
        <v>133</v>
      </c>
      <c r="E138" s="124" t="s">
        <v>179</v>
      </c>
      <c r="F138" s="125" t="s">
        <v>180</v>
      </c>
      <c r="G138" s="126" t="s">
        <v>150</v>
      </c>
      <c r="H138" s="127">
        <v>6.4</v>
      </c>
      <c r="I138" s="128"/>
      <c r="J138" s="129">
        <f>ROUND(I138*H138,2)</f>
        <v>0</v>
      </c>
      <c r="K138" s="125" t="s">
        <v>137</v>
      </c>
      <c r="L138" s="32"/>
      <c r="M138" s="130" t="s">
        <v>19</v>
      </c>
      <c r="N138" s="131" t="s">
        <v>45</v>
      </c>
      <c r="P138" s="132">
        <f>O138*H138</f>
        <v>0</v>
      </c>
      <c r="Q138" s="132">
        <v>0</v>
      </c>
      <c r="R138" s="132">
        <f>Q138*H138</f>
        <v>0</v>
      </c>
      <c r="S138" s="132">
        <v>0</v>
      </c>
      <c r="T138" s="133">
        <f>S138*H138</f>
        <v>0</v>
      </c>
      <c r="AR138" s="134" t="s">
        <v>138</v>
      </c>
      <c r="AT138" s="134" t="s">
        <v>133</v>
      </c>
      <c r="AU138" s="134" t="s">
        <v>139</v>
      </c>
      <c r="AY138" s="17" t="s">
        <v>131</v>
      </c>
      <c r="BE138" s="135">
        <f>IF(N138="základní",J138,0)</f>
        <v>0</v>
      </c>
      <c r="BF138" s="135">
        <f>IF(N138="snížená",J138,0)</f>
        <v>0</v>
      </c>
      <c r="BG138" s="135">
        <f>IF(N138="zákl. přenesená",J138,0)</f>
        <v>0</v>
      </c>
      <c r="BH138" s="135">
        <f>IF(N138="sníž. přenesená",J138,0)</f>
        <v>0</v>
      </c>
      <c r="BI138" s="135">
        <f>IF(N138="nulová",J138,0)</f>
        <v>0</v>
      </c>
      <c r="BJ138" s="17" t="s">
        <v>139</v>
      </c>
      <c r="BK138" s="135">
        <f>ROUND(I138*H138,2)</f>
        <v>0</v>
      </c>
      <c r="BL138" s="17" t="s">
        <v>138</v>
      </c>
      <c r="BM138" s="134" t="s">
        <v>181</v>
      </c>
    </row>
    <row r="139" spans="2:65" s="1" customFormat="1" ht="48">
      <c r="B139" s="32"/>
      <c r="D139" s="136" t="s">
        <v>141</v>
      </c>
      <c r="F139" s="137" t="s">
        <v>182</v>
      </c>
      <c r="I139" s="138"/>
      <c r="L139" s="32"/>
      <c r="M139" s="139"/>
      <c r="T139" s="53"/>
      <c r="AT139" s="17" t="s">
        <v>141</v>
      </c>
      <c r="AU139" s="17" t="s">
        <v>139</v>
      </c>
    </row>
    <row r="140" spans="2:65" s="1" customFormat="1" ht="10.199999999999999">
      <c r="B140" s="32"/>
      <c r="D140" s="140" t="s">
        <v>143</v>
      </c>
      <c r="F140" s="141" t="s">
        <v>183</v>
      </c>
      <c r="I140" s="138"/>
      <c r="L140" s="32"/>
      <c r="M140" s="139"/>
      <c r="T140" s="53"/>
      <c r="AT140" s="17" t="s">
        <v>143</v>
      </c>
      <c r="AU140" s="17" t="s">
        <v>139</v>
      </c>
    </row>
    <row r="141" spans="2:65" s="12" customFormat="1" ht="10.199999999999999">
      <c r="B141" s="142"/>
      <c r="D141" s="136" t="s">
        <v>145</v>
      </c>
      <c r="E141" s="143" t="s">
        <v>19</v>
      </c>
      <c r="F141" s="144" t="s">
        <v>162</v>
      </c>
      <c r="H141" s="143" t="s">
        <v>19</v>
      </c>
      <c r="I141" s="145"/>
      <c r="L141" s="142"/>
      <c r="M141" s="146"/>
      <c r="T141" s="147"/>
      <c r="AT141" s="143" t="s">
        <v>145</v>
      </c>
      <c r="AU141" s="143" t="s">
        <v>139</v>
      </c>
      <c r="AV141" s="12" t="s">
        <v>14</v>
      </c>
      <c r="AW141" s="12" t="s">
        <v>35</v>
      </c>
      <c r="AX141" s="12" t="s">
        <v>73</v>
      </c>
      <c r="AY141" s="143" t="s">
        <v>131</v>
      </c>
    </row>
    <row r="142" spans="2:65" s="13" customFormat="1" ht="10.199999999999999">
      <c r="B142" s="148"/>
      <c r="D142" s="136" t="s">
        <v>145</v>
      </c>
      <c r="E142" s="149" t="s">
        <v>19</v>
      </c>
      <c r="F142" s="150" t="s">
        <v>184</v>
      </c>
      <c r="H142" s="151">
        <v>2.4</v>
      </c>
      <c r="I142" s="152"/>
      <c r="L142" s="148"/>
      <c r="M142" s="153"/>
      <c r="T142" s="154"/>
      <c r="AT142" s="149" t="s">
        <v>145</v>
      </c>
      <c r="AU142" s="149" t="s">
        <v>139</v>
      </c>
      <c r="AV142" s="13" t="s">
        <v>139</v>
      </c>
      <c r="AW142" s="13" t="s">
        <v>35</v>
      </c>
      <c r="AX142" s="13" t="s">
        <v>73</v>
      </c>
      <c r="AY142" s="149" t="s">
        <v>131</v>
      </c>
    </row>
    <row r="143" spans="2:65" s="13" customFormat="1" ht="10.199999999999999">
      <c r="B143" s="148"/>
      <c r="D143" s="136" t="s">
        <v>145</v>
      </c>
      <c r="E143" s="149" t="s">
        <v>19</v>
      </c>
      <c r="F143" s="150" t="s">
        <v>185</v>
      </c>
      <c r="H143" s="151">
        <v>3.04</v>
      </c>
      <c r="I143" s="152"/>
      <c r="L143" s="148"/>
      <c r="M143" s="153"/>
      <c r="T143" s="154"/>
      <c r="AT143" s="149" t="s">
        <v>145</v>
      </c>
      <c r="AU143" s="149" t="s">
        <v>139</v>
      </c>
      <c r="AV143" s="13" t="s">
        <v>139</v>
      </c>
      <c r="AW143" s="13" t="s">
        <v>35</v>
      </c>
      <c r="AX143" s="13" t="s">
        <v>73</v>
      </c>
      <c r="AY143" s="149" t="s">
        <v>131</v>
      </c>
    </row>
    <row r="144" spans="2:65" s="13" customFormat="1" ht="10.199999999999999">
      <c r="B144" s="148"/>
      <c r="D144" s="136" t="s">
        <v>145</v>
      </c>
      <c r="E144" s="149" t="s">
        <v>19</v>
      </c>
      <c r="F144" s="150" t="s">
        <v>186</v>
      </c>
      <c r="H144" s="151">
        <v>0.96</v>
      </c>
      <c r="I144" s="152"/>
      <c r="L144" s="148"/>
      <c r="M144" s="153"/>
      <c r="T144" s="154"/>
      <c r="AT144" s="149" t="s">
        <v>145</v>
      </c>
      <c r="AU144" s="149" t="s">
        <v>139</v>
      </c>
      <c r="AV144" s="13" t="s">
        <v>139</v>
      </c>
      <c r="AW144" s="13" t="s">
        <v>35</v>
      </c>
      <c r="AX144" s="13" t="s">
        <v>73</v>
      </c>
      <c r="AY144" s="149" t="s">
        <v>131</v>
      </c>
    </row>
    <row r="145" spans="2:65" s="14" customFormat="1" ht="10.199999999999999">
      <c r="B145" s="155"/>
      <c r="D145" s="136" t="s">
        <v>145</v>
      </c>
      <c r="E145" s="156" t="s">
        <v>19</v>
      </c>
      <c r="F145" s="157" t="s">
        <v>166</v>
      </c>
      <c r="H145" s="158">
        <v>6.4</v>
      </c>
      <c r="I145" s="159"/>
      <c r="L145" s="155"/>
      <c r="M145" s="160"/>
      <c r="T145" s="161"/>
      <c r="AT145" s="156" t="s">
        <v>145</v>
      </c>
      <c r="AU145" s="156" t="s">
        <v>139</v>
      </c>
      <c r="AV145" s="14" t="s">
        <v>138</v>
      </c>
      <c r="AW145" s="14" t="s">
        <v>35</v>
      </c>
      <c r="AX145" s="14" t="s">
        <v>14</v>
      </c>
      <c r="AY145" s="156" t="s">
        <v>131</v>
      </c>
    </row>
    <row r="146" spans="2:65" s="1" customFormat="1" ht="37.799999999999997" customHeight="1">
      <c r="B146" s="32"/>
      <c r="C146" s="123" t="s">
        <v>187</v>
      </c>
      <c r="D146" s="123" t="s">
        <v>133</v>
      </c>
      <c r="E146" s="124" t="s">
        <v>188</v>
      </c>
      <c r="F146" s="125" t="s">
        <v>189</v>
      </c>
      <c r="G146" s="126" t="s">
        <v>150</v>
      </c>
      <c r="H146" s="127">
        <v>32</v>
      </c>
      <c r="I146" s="128"/>
      <c r="J146" s="129">
        <f>ROUND(I146*H146,2)</f>
        <v>0</v>
      </c>
      <c r="K146" s="125" t="s">
        <v>137</v>
      </c>
      <c r="L146" s="32"/>
      <c r="M146" s="130" t="s">
        <v>19</v>
      </c>
      <c r="N146" s="131" t="s">
        <v>45</v>
      </c>
      <c r="P146" s="132">
        <f>O146*H146</f>
        <v>0</v>
      </c>
      <c r="Q146" s="132">
        <v>0</v>
      </c>
      <c r="R146" s="132">
        <f>Q146*H146</f>
        <v>0</v>
      </c>
      <c r="S146" s="132">
        <v>0</v>
      </c>
      <c r="T146" s="133">
        <f>S146*H146</f>
        <v>0</v>
      </c>
      <c r="AR146" s="134" t="s">
        <v>138</v>
      </c>
      <c r="AT146" s="134" t="s">
        <v>133</v>
      </c>
      <c r="AU146" s="134" t="s">
        <v>139</v>
      </c>
      <c r="AY146" s="17" t="s">
        <v>131</v>
      </c>
      <c r="BE146" s="135">
        <f>IF(N146="základní",J146,0)</f>
        <v>0</v>
      </c>
      <c r="BF146" s="135">
        <f>IF(N146="snížená",J146,0)</f>
        <v>0</v>
      </c>
      <c r="BG146" s="135">
        <f>IF(N146="zákl. přenesená",J146,0)</f>
        <v>0</v>
      </c>
      <c r="BH146" s="135">
        <f>IF(N146="sníž. přenesená",J146,0)</f>
        <v>0</v>
      </c>
      <c r="BI146" s="135">
        <f>IF(N146="nulová",J146,0)</f>
        <v>0</v>
      </c>
      <c r="BJ146" s="17" t="s">
        <v>139</v>
      </c>
      <c r="BK146" s="135">
        <f>ROUND(I146*H146,2)</f>
        <v>0</v>
      </c>
      <c r="BL146" s="17" t="s">
        <v>138</v>
      </c>
      <c r="BM146" s="134" t="s">
        <v>190</v>
      </c>
    </row>
    <row r="147" spans="2:65" s="1" customFormat="1" ht="38.4">
      <c r="B147" s="32"/>
      <c r="D147" s="136" t="s">
        <v>141</v>
      </c>
      <c r="F147" s="137" t="s">
        <v>191</v>
      </c>
      <c r="I147" s="138"/>
      <c r="L147" s="32"/>
      <c r="M147" s="139"/>
      <c r="T147" s="53"/>
      <c r="AT147" s="17" t="s">
        <v>141</v>
      </c>
      <c r="AU147" s="17" t="s">
        <v>139</v>
      </c>
    </row>
    <row r="148" spans="2:65" s="1" customFormat="1" ht="10.199999999999999">
      <c r="B148" s="32"/>
      <c r="D148" s="140" t="s">
        <v>143</v>
      </c>
      <c r="F148" s="141" t="s">
        <v>192</v>
      </c>
      <c r="I148" s="138"/>
      <c r="L148" s="32"/>
      <c r="M148" s="139"/>
      <c r="T148" s="53"/>
      <c r="AT148" s="17" t="s">
        <v>143</v>
      </c>
      <c r="AU148" s="17" t="s">
        <v>139</v>
      </c>
    </row>
    <row r="149" spans="2:65" s="13" customFormat="1" ht="10.199999999999999">
      <c r="B149" s="148"/>
      <c r="D149" s="136" t="s">
        <v>145</v>
      </c>
      <c r="F149" s="150" t="s">
        <v>193</v>
      </c>
      <c r="H149" s="151">
        <v>32</v>
      </c>
      <c r="I149" s="152"/>
      <c r="L149" s="148"/>
      <c r="M149" s="153"/>
      <c r="T149" s="154"/>
      <c r="AT149" s="149" t="s">
        <v>145</v>
      </c>
      <c r="AU149" s="149" t="s">
        <v>139</v>
      </c>
      <c r="AV149" s="13" t="s">
        <v>139</v>
      </c>
      <c r="AW149" s="13" t="s">
        <v>4</v>
      </c>
      <c r="AX149" s="13" t="s">
        <v>14</v>
      </c>
      <c r="AY149" s="149" t="s">
        <v>131</v>
      </c>
    </row>
    <row r="150" spans="2:65" s="1" customFormat="1" ht="33" customHeight="1">
      <c r="B150" s="32"/>
      <c r="C150" s="123" t="s">
        <v>194</v>
      </c>
      <c r="D150" s="123" t="s">
        <v>133</v>
      </c>
      <c r="E150" s="124" t="s">
        <v>195</v>
      </c>
      <c r="F150" s="125" t="s">
        <v>196</v>
      </c>
      <c r="G150" s="126" t="s">
        <v>197</v>
      </c>
      <c r="H150" s="127">
        <v>12.8</v>
      </c>
      <c r="I150" s="128"/>
      <c r="J150" s="129">
        <f>ROUND(I150*H150,2)</f>
        <v>0</v>
      </c>
      <c r="K150" s="125" t="s">
        <v>137</v>
      </c>
      <c r="L150" s="32"/>
      <c r="M150" s="130" t="s">
        <v>19</v>
      </c>
      <c r="N150" s="131" t="s">
        <v>45</v>
      </c>
      <c r="P150" s="132">
        <f>O150*H150</f>
        <v>0</v>
      </c>
      <c r="Q150" s="132">
        <v>0</v>
      </c>
      <c r="R150" s="132">
        <f>Q150*H150</f>
        <v>0</v>
      </c>
      <c r="S150" s="132">
        <v>0</v>
      </c>
      <c r="T150" s="133">
        <f>S150*H150</f>
        <v>0</v>
      </c>
      <c r="AR150" s="134" t="s">
        <v>138</v>
      </c>
      <c r="AT150" s="134" t="s">
        <v>133</v>
      </c>
      <c r="AU150" s="134" t="s">
        <v>139</v>
      </c>
      <c r="AY150" s="17" t="s">
        <v>131</v>
      </c>
      <c r="BE150" s="135">
        <f>IF(N150="základní",J150,0)</f>
        <v>0</v>
      </c>
      <c r="BF150" s="135">
        <f>IF(N150="snížená",J150,0)</f>
        <v>0</v>
      </c>
      <c r="BG150" s="135">
        <f>IF(N150="zákl. přenesená",J150,0)</f>
        <v>0</v>
      </c>
      <c r="BH150" s="135">
        <f>IF(N150="sníž. přenesená",J150,0)</f>
        <v>0</v>
      </c>
      <c r="BI150" s="135">
        <f>IF(N150="nulová",J150,0)</f>
        <v>0</v>
      </c>
      <c r="BJ150" s="17" t="s">
        <v>139</v>
      </c>
      <c r="BK150" s="135">
        <f>ROUND(I150*H150,2)</f>
        <v>0</v>
      </c>
      <c r="BL150" s="17" t="s">
        <v>138</v>
      </c>
      <c r="BM150" s="134" t="s">
        <v>198</v>
      </c>
    </row>
    <row r="151" spans="2:65" s="1" customFormat="1" ht="28.8">
      <c r="B151" s="32"/>
      <c r="D151" s="136" t="s">
        <v>141</v>
      </c>
      <c r="F151" s="137" t="s">
        <v>199</v>
      </c>
      <c r="I151" s="138"/>
      <c r="L151" s="32"/>
      <c r="M151" s="139"/>
      <c r="T151" s="53"/>
      <c r="AT151" s="17" t="s">
        <v>141</v>
      </c>
      <c r="AU151" s="17" t="s">
        <v>139</v>
      </c>
    </row>
    <row r="152" spans="2:65" s="1" customFormat="1" ht="10.199999999999999">
      <c r="B152" s="32"/>
      <c r="D152" s="140" t="s">
        <v>143</v>
      </c>
      <c r="F152" s="141" t="s">
        <v>200</v>
      </c>
      <c r="I152" s="138"/>
      <c r="L152" s="32"/>
      <c r="M152" s="139"/>
      <c r="T152" s="53"/>
      <c r="AT152" s="17" t="s">
        <v>143</v>
      </c>
      <c r="AU152" s="17" t="s">
        <v>139</v>
      </c>
    </row>
    <row r="153" spans="2:65" s="13" customFormat="1" ht="10.199999999999999">
      <c r="B153" s="148"/>
      <c r="D153" s="136" t="s">
        <v>145</v>
      </c>
      <c r="E153" s="149" t="s">
        <v>19</v>
      </c>
      <c r="F153" s="150" t="s">
        <v>201</v>
      </c>
      <c r="H153" s="151">
        <v>12.8</v>
      </c>
      <c r="I153" s="152"/>
      <c r="L153" s="148"/>
      <c r="M153" s="153"/>
      <c r="T153" s="154"/>
      <c r="AT153" s="149" t="s">
        <v>145</v>
      </c>
      <c r="AU153" s="149" t="s">
        <v>139</v>
      </c>
      <c r="AV153" s="13" t="s">
        <v>139</v>
      </c>
      <c r="AW153" s="13" t="s">
        <v>35</v>
      </c>
      <c r="AX153" s="13" t="s">
        <v>14</v>
      </c>
      <c r="AY153" s="149" t="s">
        <v>131</v>
      </c>
    </row>
    <row r="154" spans="2:65" s="1" customFormat="1" ht="24.15" customHeight="1">
      <c r="B154" s="32"/>
      <c r="C154" s="123" t="s">
        <v>202</v>
      </c>
      <c r="D154" s="123" t="s">
        <v>133</v>
      </c>
      <c r="E154" s="124" t="s">
        <v>203</v>
      </c>
      <c r="F154" s="125" t="s">
        <v>204</v>
      </c>
      <c r="G154" s="126" t="s">
        <v>150</v>
      </c>
      <c r="H154" s="127">
        <v>57.6</v>
      </c>
      <c r="I154" s="128"/>
      <c r="J154" s="129">
        <f>ROUND(I154*H154,2)</f>
        <v>0</v>
      </c>
      <c r="K154" s="125" t="s">
        <v>137</v>
      </c>
      <c r="L154" s="32"/>
      <c r="M154" s="130" t="s">
        <v>19</v>
      </c>
      <c r="N154" s="131" t="s">
        <v>45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138</v>
      </c>
      <c r="AT154" s="134" t="s">
        <v>133</v>
      </c>
      <c r="AU154" s="134" t="s">
        <v>139</v>
      </c>
      <c r="AY154" s="17" t="s">
        <v>131</v>
      </c>
      <c r="BE154" s="135">
        <f>IF(N154="základní",J154,0)</f>
        <v>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7" t="s">
        <v>139</v>
      </c>
      <c r="BK154" s="135">
        <f>ROUND(I154*H154,2)</f>
        <v>0</v>
      </c>
      <c r="BL154" s="17" t="s">
        <v>138</v>
      </c>
      <c r="BM154" s="134" t="s">
        <v>205</v>
      </c>
    </row>
    <row r="155" spans="2:65" s="1" customFormat="1" ht="28.8">
      <c r="B155" s="32"/>
      <c r="D155" s="136" t="s">
        <v>141</v>
      </c>
      <c r="F155" s="137" t="s">
        <v>206</v>
      </c>
      <c r="I155" s="138"/>
      <c r="L155" s="32"/>
      <c r="M155" s="139"/>
      <c r="T155" s="53"/>
      <c r="AT155" s="17" t="s">
        <v>141</v>
      </c>
      <c r="AU155" s="17" t="s">
        <v>139</v>
      </c>
    </row>
    <row r="156" spans="2:65" s="1" customFormat="1" ht="10.199999999999999">
      <c r="B156" s="32"/>
      <c r="D156" s="140" t="s">
        <v>143</v>
      </c>
      <c r="F156" s="141" t="s">
        <v>207</v>
      </c>
      <c r="I156" s="138"/>
      <c r="L156" s="32"/>
      <c r="M156" s="139"/>
      <c r="T156" s="53"/>
      <c r="AT156" s="17" t="s">
        <v>143</v>
      </c>
      <c r="AU156" s="17" t="s">
        <v>139</v>
      </c>
    </row>
    <row r="157" spans="2:65" s="12" customFormat="1" ht="10.199999999999999">
      <c r="B157" s="142"/>
      <c r="D157" s="136" t="s">
        <v>145</v>
      </c>
      <c r="E157" s="143" t="s">
        <v>19</v>
      </c>
      <c r="F157" s="144" t="s">
        <v>162</v>
      </c>
      <c r="H157" s="143" t="s">
        <v>19</v>
      </c>
      <c r="I157" s="145"/>
      <c r="L157" s="142"/>
      <c r="M157" s="146"/>
      <c r="T157" s="147"/>
      <c r="AT157" s="143" t="s">
        <v>145</v>
      </c>
      <c r="AU157" s="143" t="s">
        <v>139</v>
      </c>
      <c r="AV157" s="12" t="s">
        <v>14</v>
      </c>
      <c r="AW157" s="12" t="s">
        <v>35</v>
      </c>
      <c r="AX157" s="12" t="s">
        <v>73</v>
      </c>
      <c r="AY157" s="143" t="s">
        <v>131</v>
      </c>
    </row>
    <row r="158" spans="2:65" s="13" customFormat="1" ht="10.199999999999999">
      <c r="B158" s="148"/>
      <c r="D158" s="136" t="s">
        <v>145</v>
      </c>
      <c r="E158" s="149" t="s">
        <v>19</v>
      </c>
      <c r="F158" s="150" t="s">
        <v>163</v>
      </c>
      <c r="H158" s="151">
        <v>24</v>
      </c>
      <c r="I158" s="152"/>
      <c r="L158" s="148"/>
      <c r="M158" s="153"/>
      <c r="T158" s="154"/>
      <c r="AT158" s="149" t="s">
        <v>145</v>
      </c>
      <c r="AU158" s="149" t="s">
        <v>139</v>
      </c>
      <c r="AV158" s="13" t="s">
        <v>139</v>
      </c>
      <c r="AW158" s="13" t="s">
        <v>35</v>
      </c>
      <c r="AX158" s="13" t="s">
        <v>73</v>
      </c>
      <c r="AY158" s="149" t="s">
        <v>131</v>
      </c>
    </row>
    <row r="159" spans="2:65" s="13" customFormat="1" ht="10.199999999999999">
      <c r="B159" s="148"/>
      <c r="D159" s="136" t="s">
        <v>145</v>
      </c>
      <c r="E159" s="149" t="s">
        <v>19</v>
      </c>
      <c r="F159" s="150" t="s">
        <v>164</v>
      </c>
      <c r="H159" s="151">
        <v>30.4</v>
      </c>
      <c r="I159" s="152"/>
      <c r="L159" s="148"/>
      <c r="M159" s="153"/>
      <c r="T159" s="154"/>
      <c r="AT159" s="149" t="s">
        <v>145</v>
      </c>
      <c r="AU159" s="149" t="s">
        <v>139</v>
      </c>
      <c r="AV159" s="13" t="s">
        <v>139</v>
      </c>
      <c r="AW159" s="13" t="s">
        <v>35</v>
      </c>
      <c r="AX159" s="13" t="s">
        <v>73</v>
      </c>
      <c r="AY159" s="149" t="s">
        <v>131</v>
      </c>
    </row>
    <row r="160" spans="2:65" s="13" customFormat="1" ht="10.199999999999999">
      <c r="B160" s="148"/>
      <c r="D160" s="136" t="s">
        <v>145</v>
      </c>
      <c r="E160" s="149" t="s">
        <v>19</v>
      </c>
      <c r="F160" s="150" t="s">
        <v>165</v>
      </c>
      <c r="H160" s="151">
        <v>9.6</v>
      </c>
      <c r="I160" s="152"/>
      <c r="L160" s="148"/>
      <c r="M160" s="153"/>
      <c r="T160" s="154"/>
      <c r="AT160" s="149" t="s">
        <v>145</v>
      </c>
      <c r="AU160" s="149" t="s">
        <v>139</v>
      </c>
      <c r="AV160" s="13" t="s">
        <v>139</v>
      </c>
      <c r="AW160" s="13" t="s">
        <v>35</v>
      </c>
      <c r="AX160" s="13" t="s">
        <v>73</v>
      </c>
      <c r="AY160" s="149" t="s">
        <v>131</v>
      </c>
    </row>
    <row r="161" spans="2:65" s="12" customFormat="1" ht="10.199999999999999">
      <c r="B161" s="142"/>
      <c r="D161" s="136" t="s">
        <v>145</v>
      </c>
      <c r="E161" s="143" t="s">
        <v>19</v>
      </c>
      <c r="F161" s="144" t="s">
        <v>162</v>
      </c>
      <c r="H161" s="143" t="s">
        <v>19</v>
      </c>
      <c r="I161" s="145"/>
      <c r="L161" s="142"/>
      <c r="M161" s="146"/>
      <c r="T161" s="147"/>
      <c r="AT161" s="143" t="s">
        <v>145</v>
      </c>
      <c r="AU161" s="143" t="s">
        <v>139</v>
      </c>
      <c r="AV161" s="12" t="s">
        <v>14</v>
      </c>
      <c r="AW161" s="12" t="s">
        <v>35</v>
      </c>
      <c r="AX161" s="12" t="s">
        <v>73</v>
      </c>
      <c r="AY161" s="143" t="s">
        <v>131</v>
      </c>
    </row>
    <row r="162" spans="2:65" s="13" customFormat="1" ht="10.199999999999999">
      <c r="B162" s="148"/>
      <c r="D162" s="136" t="s">
        <v>145</v>
      </c>
      <c r="E162" s="149" t="s">
        <v>19</v>
      </c>
      <c r="F162" s="150" t="s">
        <v>208</v>
      </c>
      <c r="H162" s="151">
        <v>-2.4</v>
      </c>
      <c r="I162" s="152"/>
      <c r="L162" s="148"/>
      <c r="M162" s="153"/>
      <c r="T162" s="154"/>
      <c r="AT162" s="149" t="s">
        <v>145</v>
      </c>
      <c r="AU162" s="149" t="s">
        <v>139</v>
      </c>
      <c r="AV162" s="13" t="s">
        <v>139</v>
      </c>
      <c r="AW162" s="13" t="s">
        <v>35</v>
      </c>
      <c r="AX162" s="13" t="s">
        <v>73</v>
      </c>
      <c r="AY162" s="149" t="s">
        <v>131</v>
      </c>
    </row>
    <row r="163" spans="2:65" s="13" customFormat="1" ht="10.199999999999999">
      <c r="B163" s="148"/>
      <c r="D163" s="136" t="s">
        <v>145</v>
      </c>
      <c r="E163" s="149" t="s">
        <v>19</v>
      </c>
      <c r="F163" s="150" t="s">
        <v>209</v>
      </c>
      <c r="H163" s="151">
        <v>-3.04</v>
      </c>
      <c r="I163" s="152"/>
      <c r="L163" s="148"/>
      <c r="M163" s="153"/>
      <c r="T163" s="154"/>
      <c r="AT163" s="149" t="s">
        <v>145</v>
      </c>
      <c r="AU163" s="149" t="s">
        <v>139</v>
      </c>
      <c r="AV163" s="13" t="s">
        <v>139</v>
      </c>
      <c r="AW163" s="13" t="s">
        <v>35</v>
      </c>
      <c r="AX163" s="13" t="s">
        <v>73</v>
      </c>
      <c r="AY163" s="149" t="s">
        <v>131</v>
      </c>
    </row>
    <row r="164" spans="2:65" s="13" customFormat="1" ht="10.199999999999999">
      <c r="B164" s="148"/>
      <c r="D164" s="136" t="s">
        <v>145</v>
      </c>
      <c r="E164" s="149" t="s">
        <v>19</v>
      </c>
      <c r="F164" s="150" t="s">
        <v>210</v>
      </c>
      <c r="H164" s="151">
        <v>-0.96</v>
      </c>
      <c r="I164" s="152"/>
      <c r="L164" s="148"/>
      <c r="M164" s="153"/>
      <c r="T164" s="154"/>
      <c r="AT164" s="149" t="s">
        <v>145</v>
      </c>
      <c r="AU164" s="149" t="s">
        <v>139</v>
      </c>
      <c r="AV164" s="13" t="s">
        <v>139</v>
      </c>
      <c r="AW164" s="13" t="s">
        <v>35</v>
      </c>
      <c r="AX164" s="13" t="s">
        <v>73</v>
      </c>
      <c r="AY164" s="149" t="s">
        <v>131</v>
      </c>
    </row>
    <row r="165" spans="2:65" s="14" customFormat="1" ht="10.199999999999999">
      <c r="B165" s="155"/>
      <c r="D165" s="136" t="s">
        <v>145</v>
      </c>
      <c r="E165" s="156" t="s">
        <v>19</v>
      </c>
      <c r="F165" s="157" t="s">
        <v>166</v>
      </c>
      <c r="H165" s="158">
        <v>57.6</v>
      </c>
      <c r="I165" s="159"/>
      <c r="L165" s="155"/>
      <c r="M165" s="160"/>
      <c r="T165" s="161"/>
      <c r="AT165" s="156" t="s">
        <v>145</v>
      </c>
      <c r="AU165" s="156" t="s">
        <v>139</v>
      </c>
      <c r="AV165" s="14" t="s">
        <v>138</v>
      </c>
      <c r="AW165" s="14" t="s">
        <v>35</v>
      </c>
      <c r="AX165" s="14" t="s">
        <v>14</v>
      </c>
      <c r="AY165" s="156" t="s">
        <v>131</v>
      </c>
    </row>
    <row r="166" spans="2:65" s="1" customFormat="1" ht="24.15" customHeight="1">
      <c r="B166" s="32"/>
      <c r="C166" s="123" t="s">
        <v>211</v>
      </c>
      <c r="D166" s="123" t="s">
        <v>133</v>
      </c>
      <c r="E166" s="124" t="s">
        <v>212</v>
      </c>
      <c r="F166" s="125" t="s">
        <v>213</v>
      </c>
      <c r="G166" s="126" t="s">
        <v>136</v>
      </c>
      <c r="H166" s="127">
        <v>180</v>
      </c>
      <c r="I166" s="128"/>
      <c r="J166" s="129">
        <f>ROUND(I166*H166,2)</f>
        <v>0</v>
      </c>
      <c r="K166" s="125" t="s">
        <v>137</v>
      </c>
      <c r="L166" s="32"/>
      <c r="M166" s="130" t="s">
        <v>19</v>
      </c>
      <c r="N166" s="131" t="s">
        <v>45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138</v>
      </c>
      <c r="AT166" s="134" t="s">
        <v>133</v>
      </c>
      <c r="AU166" s="134" t="s">
        <v>139</v>
      </c>
      <c r="AY166" s="17" t="s">
        <v>131</v>
      </c>
      <c r="BE166" s="135">
        <f>IF(N166="základní",J166,0)</f>
        <v>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7" t="s">
        <v>139</v>
      </c>
      <c r="BK166" s="135">
        <f>ROUND(I166*H166,2)</f>
        <v>0</v>
      </c>
      <c r="BL166" s="17" t="s">
        <v>138</v>
      </c>
      <c r="BM166" s="134" t="s">
        <v>214</v>
      </c>
    </row>
    <row r="167" spans="2:65" s="1" customFormat="1" ht="28.8">
      <c r="B167" s="32"/>
      <c r="D167" s="136" t="s">
        <v>141</v>
      </c>
      <c r="F167" s="137" t="s">
        <v>215</v>
      </c>
      <c r="I167" s="138"/>
      <c r="L167" s="32"/>
      <c r="M167" s="139"/>
      <c r="T167" s="53"/>
      <c r="AT167" s="17" t="s">
        <v>141</v>
      </c>
      <c r="AU167" s="17" t="s">
        <v>139</v>
      </c>
    </row>
    <row r="168" spans="2:65" s="1" customFormat="1" ht="10.199999999999999">
      <c r="B168" s="32"/>
      <c r="D168" s="140" t="s">
        <v>143</v>
      </c>
      <c r="F168" s="141" t="s">
        <v>216</v>
      </c>
      <c r="I168" s="138"/>
      <c r="L168" s="32"/>
      <c r="M168" s="139"/>
      <c r="T168" s="53"/>
      <c r="AT168" s="17" t="s">
        <v>143</v>
      </c>
      <c r="AU168" s="17" t="s">
        <v>139</v>
      </c>
    </row>
    <row r="169" spans="2:65" s="1" customFormat="1" ht="16.5" customHeight="1">
      <c r="B169" s="32"/>
      <c r="C169" s="162" t="s">
        <v>217</v>
      </c>
      <c r="D169" s="162" t="s">
        <v>218</v>
      </c>
      <c r="E169" s="163" t="s">
        <v>219</v>
      </c>
      <c r="F169" s="164" t="s">
        <v>220</v>
      </c>
      <c r="G169" s="165" t="s">
        <v>221</v>
      </c>
      <c r="H169" s="166">
        <v>9</v>
      </c>
      <c r="I169" s="167"/>
      <c r="J169" s="168">
        <f>ROUND(I169*H169,2)</f>
        <v>0</v>
      </c>
      <c r="K169" s="164" t="s">
        <v>137</v>
      </c>
      <c r="L169" s="169"/>
      <c r="M169" s="170" t="s">
        <v>19</v>
      </c>
      <c r="N169" s="171" t="s">
        <v>45</v>
      </c>
      <c r="P169" s="132">
        <f>O169*H169</f>
        <v>0</v>
      </c>
      <c r="Q169" s="132">
        <v>1E-3</v>
      </c>
      <c r="R169" s="132">
        <f>Q169*H169</f>
        <v>9.0000000000000011E-3</v>
      </c>
      <c r="S169" s="132">
        <v>0</v>
      </c>
      <c r="T169" s="133">
        <f>S169*H169</f>
        <v>0</v>
      </c>
      <c r="AR169" s="134" t="s">
        <v>194</v>
      </c>
      <c r="AT169" s="134" t="s">
        <v>218</v>
      </c>
      <c r="AU169" s="134" t="s">
        <v>139</v>
      </c>
      <c r="AY169" s="17" t="s">
        <v>131</v>
      </c>
      <c r="BE169" s="135">
        <f>IF(N169="základní",J169,0)</f>
        <v>0</v>
      </c>
      <c r="BF169" s="135">
        <f>IF(N169="snížená",J169,0)</f>
        <v>0</v>
      </c>
      <c r="BG169" s="135">
        <f>IF(N169="zákl. přenesená",J169,0)</f>
        <v>0</v>
      </c>
      <c r="BH169" s="135">
        <f>IF(N169="sníž. přenesená",J169,0)</f>
        <v>0</v>
      </c>
      <c r="BI169" s="135">
        <f>IF(N169="nulová",J169,0)</f>
        <v>0</v>
      </c>
      <c r="BJ169" s="17" t="s">
        <v>139</v>
      </c>
      <c r="BK169" s="135">
        <f>ROUND(I169*H169,2)</f>
        <v>0</v>
      </c>
      <c r="BL169" s="17" t="s">
        <v>138</v>
      </c>
      <c r="BM169" s="134" t="s">
        <v>222</v>
      </c>
    </row>
    <row r="170" spans="2:65" s="1" customFormat="1" ht="10.199999999999999">
      <c r="B170" s="32"/>
      <c r="D170" s="136" t="s">
        <v>141</v>
      </c>
      <c r="F170" s="137" t="s">
        <v>220</v>
      </c>
      <c r="I170" s="138"/>
      <c r="L170" s="32"/>
      <c r="M170" s="139"/>
      <c r="T170" s="53"/>
      <c r="AT170" s="17" t="s">
        <v>141</v>
      </c>
      <c r="AU170" s="17" t="s">
        <v>139</v>
      </c>
    </row>
    <row r="171" spans="2:65" s="13" customFormat="1" ht="10.199999999999999">
      <c r="B171" s="148"/>
      <c r="D171" s="136" t="s">
        <v>145</v>
      </c>
      <c r="F171" s="150" t="s">
        <v>223</v>
      </c>
      <c r="H171" s="151">
        <v>9</v>
      </c>
      <c r="I171" s="152"/>
      <c r="L171" s="148"/>
      <c r="M171" s="153"/>
      <c r="T171" s="154"/>
      <c r="AT171" s="149" t="s">
        <v>145</v>
      </c>
      <c r="AU171" s="149" t="s">
        <v>139</v>
      </c>
      <c r="AV171" s="13" t="s">
        <v>139</v>
      </c>
      <c r="AW171" s="13" t="s">
        <v>4</v>
      </c>
      <c r="AX171" s="13" t="s">
        <v>14</v>
      </c>
      <c r="AY171" s="149" t="s">
        <v>131</v>
      </c>
    </row>
    <row r="172" spans="2:65" s="1" customFormat="1" ht="24.15" customHeight="1">
      <c r="B172" s="32"/>
      <c r="C172" s="123" t="s">
        <v>147</v>
      </c>
      <c r="D172" s="123" t="s">
        <v>133</v>
      </c>
      <c r="E172" s="124" t="s">
        <v>224</v>
      </c>
      <c r="F172" s="125" t="s">
        <v>225</v>
      </c>
      <c r="G172" s="126" t="s">
        <v>136</v>
      </c>
      <c r="H172" s="127">
        <v>180</v>
      </c>
      <c r="I172" s="128"/>
      <c r="J172" s="129">
        <f>ROUND(I172*H172,2)</f>
        <v>0</v>
      </c>
      <c r="K172" s="125" t="s">
        <v>137</v>
      </c>
      <c r="L172" s="32"/>
      <c r="M172" s="130" t="s">
        <v>19</v>
      </c>
      <c r="N172" s="131" t="s">
        <v>45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138</v>
      </c>
      <c r="AT172" s="134" t="s">
        <v>133</v>
      </c>
      <c r="AU172" s="134" t="s">
        <v>139</v>
      </c>
      <c r="AY172" s="17" t="s">
        <v>131</v>
      </c>
      <c r="BE172" s="135">
        <f>IF(N172="základní",J172,0)</f>
        <v>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7" t="s">
        <v>139</v>
      </c>
      <c r="BK172" s="135">
        <f>ROUND(I172*H172,2)</f>
        <v>0</v>
      </c>
      <c r="BL172" s="17" t="s">
        <v>138</v>
      </c>
      <c r="BM172" s="134" t="s">
        <v>226</v>
      </c>
    </row>
    <row r="173" spans="2:65" s="1" customFormat="1" ht="19.2">
      <c r="B173" s="32"/>
      <c r="D173" s="136" t="s">
        <v>141</v>
      </c>
      <c r="F173" s="137" t="s">
        <v>227</v>
      </c>
      <c r="I173" s="138"/>
      <c r="L173" s="32"/>
      <c r="M173" s="139"/>
      <c r="T173" s="53"/>
      <c r="AT173" s="17" t="s">
        <v>141</v>
      </c>
      <c r="AU173" s="17" t="s">
        <v>139</v>
      </c>
    </row>
    <row r="174" spans="2:65" s="1" customFormat="1" ht="10.199999999999999">
      <c r="B174" s="32"/>
      <c r="D174" s="140" t="s">
        <v>143</v>
      </c>
      <c r="F174" s="141" t="s">
        <v>228</v>
      </c>
      <c r="I174" s="138"/>
      <c r="L174" s="32"/>
      <c r="M174" s="139"/>
      <c r="T174" s="53"/>
      <c r="AT174" s="17" t="s">
        <v>143</v>
      </c>
      <c r="AU174" s="17" t="s">
        <v>139</v>
      </c>
    </row>
    <row r="175" spans="2:65" s="11" customFormat="1" ht="20.85" customHeight="1">
      <c r="B175" s="111"/>
      <c r="D175" s="112" t="s">
        <v>72</v>
      </c>
      <c r="E175" s="121" t="s">
        <v>217</v>
      </c>
      <c r="F175" s="121" t="s">
        <v>229</v>
      </c>
      <c r="I175" s="114"/>
      <c r="J175" s="122">
        <f>BK175</f>
        <v>0</v>
      </c>
      <c r="L175" s="111"/>
      <c r="M175" s="116"/>
      <c r="P175" s="117">
        <f>SUM(P176:P179)</f>
        <v>0</v>
      </c>
      <c r="R175" s="117">
        <f>SUM(R176:R179)</f>
        <v>0</v>
      </c>
      <c r="T175" s="118">
        <f>SUM(T176:T179)</f>
        <v>8.2874999999999996</v>
      </c>
      <c r="AR175" s="112" t="s">
        <v>14</v>
      </c>
      <c r="AT175" s="119" t="s">
        <v>72</v>
      </c>
      <c r="AU175" s="119" t="s">
        <v>139</v>
      </c>
      <c r="AY175" s="112" t="s">
        <v>131</v>
      </c>
      <c r="BK175" s="120">
        <f>SUM(BK176:BK179)</f>
        <v>0</v>
      </c>
    </row>
    <row r="176" spans="2:65" s="1" customFormat="1" ht="24.15" customHeight="1">
      <c r="B176" s="32"/>
      <c r="C176" s="123" t="s">
        <v>230</v>
      </c>
      <c r="D176" s="123" t="s">
        <v>133</v>
      </c>
      <c r="E176" s="124" t="s">
        <v>231</v>
      </c>
      <c r="F176" s="125" t="s">
        <v>232</v>
      </c>
      <c r="G176" s="126" t="s">
        <v>136</v>
      </c>
      <c r="H176" s="127">
        <v>32.5</v>
      </c>
      <c r="I176" s="128"/>
      <c r="J176" s="129">
        <f>ROUND(I176*H176,2)</f>
        <v>0</v>
      </c>
      <c r="K176" s="125" t="s">
        <v>137</v>
      </c>
      <c r="L176" s="32"/>
      <c r="M176" s="130" t="s">
        <v>19</v>
      </c>
      <c r="N176" s="131" t="s">
        <v>45</v>
      </c>
      <c r="P176" s="132">
        <f>O176*H176</f>
        <v>0</v>
      </c>
      <c r="Q176" s="132">
        <v>0</v>
      </c>
      <c r="R176" s="132">
        <f>Q176*H176</f>
        <v>0</v>
      </c>
      <c r="S176" s="132">
        <v>0.255</v>
      </c>
      <c r="T176" s="133">
        <f>S176*H176</f>
        <v>8.2874999999999996</v>
      </c>
      <c r="AR176" s="134" t="s">
        <v>138</v>
      </c>
      <c r="AT176" s="134" t="s">
        <v>133</v>
      </c>
      <c r="AU176" s="134" t="s">
        <v>156</v>
      </c>
      <c r="AY176" s="17" t="s">
        <v>131</v>
      </c>
      <c r="BE176" s="135">
        <f>IF(N176="základní",J176,0)</f>
        <v>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7" t="s">
        <v>139</v>
      </c>
      <c r="BK176" s="135">
        <f>ROUND(I176*H176,2)</f>
        <v>0</v>
      </c>
      <c r="BL176" s="17" t="s">
        <v>138</v>
      </c>
      <c r="BM176" s="134" t="s">
        <v>233</v>
      </c>
    </row>
    <row r="177" spans="2:65" s="1" customFormat="1" ht="57.6">
      <c r="B177" s="32"/>
      <c r="D177" s="136" t="s">
        <v>141</v>
      </c>
      <c r="F177" s="137" t="s">
        <v>234</v>
      </c>
      <c r="I177" s="138"/>
      <c r="L177" s="32"/>
      <c r="M177" s="139"/>
      <c r="T177" s="53"/>
      <c r="AT177" s="17" t="s">
        <v>141</v>
      </c>
      <c r="AU177" s="17" t="s">
        <v>156</v>
      </c>
    </row>
    <row r="178" spans="2:65" s="1" customFormat="1" ht="10.199999999999999">
      <c r="B178" s="32"/>
      <c r="D178" s="140" t="s">
        <v>143</v>
      </c>
      <c r="F178" s="141" t="s">
        <v>235</v>
      </c>
      <c r="I178" s="138"/>
      <c r="L178" s="32"/>
      <c r="M178" s="139"/>
      <c r="T178" s="53"/>
      <c r="AT178" s="17" t="s">
        <v>143</v>
      </c>
      <c r="AU178" s="17" t="s">
        <v>156</v>
      </c>
    </row>
    <row r="179" spans="2:65" s="13" customFormat="1" ht="10.199999999999999">
      <c r="B179" s="148"/>
      <c r="D179" s="136" t="s">
        <v>145</v>
      </c>
      <c r="E179" s="149" t="s">
        <v>19</v>
      </c>
      <c r="F179" s="150" t="s">
        <v>236</v>
      </c>
      <c r="H179" s="151">
        <v>32.5</v>
      </c>
      <c r="I179" s="152"/>
      <c r="L179" s="148"/>
      <c r="M179" s="153"/>
      <c r="T179" s="154"/>
      <c r="AT179" s="149" t="s">
        <v>145</v>
      </c>
      <c r="AU179" s="149" t="s">
        <v>156</v>
      </c>
      <c r="AV179" s="13" t="s">
        <v>139</v>
      </c>
      <c r="AW179" s="13" t="s">
        <v>35</v>
      </c>
      <c r="AX179" s="13" t="s">
        <v>14</v>
      </c>
      <c r="AY179" s="149" t="s">
        <v>131</v>
      </c>
    </row>
    <row r="180" spans="2:65" s="11" customFormat="1" ht="22.8" customHeight="1">
      <c r="B180" s="111"/>
      <c r="D180" s="112" t="s">
        <v>72</v>
      </c>
      <c r="E180" s="121" t="s">
        <v>156</v>
      </c>
      <c r="F180" s="121" t="s">
        <v>237</v>
      </c>
      <c r="I180" s="114"/>
      <c r="J180" s="122">
        <f>BK180</f>
        <v>0</v>
      </c>
      <c r="L180" s="111"/>
      <c r="M180" s="116"/>
      <c r="P180" s="117">
        <f>SUM(P181:P185)</f>
        <v>0</v>
      </c>
      <c r="R180" s="117">
        <f>SUM(R181:R185)</f>
        <v>2.0277000000000003</v>
      </c>
      <c r="T180" s="118">
        <f>SUM(T181:T185)</f>
        <v>0</v>
      </c>
      <c r="AR180" s="112" t="s">
        <v>14</v>
      </c>
      <c r="AT180" s="119" t="s">
        <v>72</v>
      </c>
      <c r="AU180" s="119" t="s">
        <v>14</v>
      </c>
      <c r="AY180" s="112" t="s">
        <v>131</v>
      </c>
      <c r="BK180" s="120">
        <f>SUM(BK181:BK185)</f>
        <v>0</v>
      </c>
    </row>
    <row r="181" spans="2:65" s="1" customFormat="1" ht="24.15" customHeight="1">
      <c r="B181" s="32"/>
      <c r="C181" s="123" t="s">
        <v>238</v>
      </c>
      <c r="D181" s="123" t="s">
        <v>133</v>
      </c>
      <c r="E181" s="124" t="s">
        <v>239</v>
      </c>
      <c r="F181" s="125" t="s">
        <v>240</v>
      </c>
      <c r="G181" s="126" t="s">
        <v>150</v>
      </c>
      <c r="H181" s="127">
        <v>1.08</v>
      </c>
      <c r="I181" s="128"/>
      <c r="J181" s="129">
        <f>ROUND(I181*H181,2)</f>
        <v>0</v>
      </c>
      <c r="K181" s="125" t="s">
        <v>137</v>
      </c>
      <c r="L181" s="32"/>
      <c r="M181" s="130" t="s">
        <v>19</v>
      </c>
      <c r="N181" s="131" t="s">
        <v>45</v>
      </c>
      <c r="P181" s="132">
        <f>O181*H181</f>
        <v>0</v>
      </c>
      <c r="Q181" s="132">
        <v>1.8774999999999999</v>
      </c>
      <c r="R181" s="132">
        <f>Q181*H181</f>
        <v>2.0277000000000003</v>
      </c>
      <c r="S181" s="132">
        <v>0</v>
      </c>
      <c r="T181" s="133">
        <f>S181*H181</f>
        <v>0</v>
      </c>
      <c r="AR181" s="134" t="s">
        <v>138</v>
      </c>
      <c r="AT181" s="134" t="s">
        <v>133</v>
      </c>
      <c r="AU181" s="134" t="s">
        <v>139</v>
      </c>
      <c r="AY181" s="17" t="s">
        <v>131</v>
      </c>
      <c r="BE181" s="135">
        <f>IF(N181="základní",J181,0)</f>
        <v>0</v>
      </c>
      <c r="BF181" s="135">
        <f>IF(N181="snížená",J181,0)</f>
        <v>0</v>
      </c>
      <c r="BG181" s="135">
        <f>IF(N181="zákl. přenesená",J181,0)</f>
        <v>0</v>
      </c>
      <c r="BH181" s="135">
        <f>IF(N181="sníž. přenesená",J181,0)</f>
        <v>0</v>
      </c>
      <c r="BI181" s="135">
        <f>IF(N181="nulová",J181,0)</f>
        <v>0</v>
      </c>
      <c r="BJ181" s="17" t="s">
        <v>139</v>
      </c>
      <c r="BK181" s="135">
        <f>ROUND(I181*H181,2)</f>
        <v>0</v>
      </c>
      <c r="BL181" s="17" t="s">
        <v>138</v>
      </c>
      <c r="BM181" s="134" t="s">
        <v>241</v>
      </c>
    </row>
    <row r="182" spans="2:65" s="1" customFormat="1" ht="19.2">
      <c r="B182" s="32"/>
      <c r="D182" s="136" t="s">
        <v>141</v>
      </c>
      <c r="F182" s="137" t="s">
        <v>242</v>
      </c>
      <c r="I182" s="138"/>
      <c r="L182" s="32"/>
      <c r="M182" s="139"/>
      <c r="T182" s="53"/>
      <c r="AT182" s="17" t="s">
        <v>141</v>
      </c>
      <c r="AU182" s="17" t="s">
        <v>139</v>
      </c>
    </row>
    <row r="183" spans="2:65" s="1" customFormat="1" ht="10.199999999999999">
      <c r="B183" s="32"/>
      <c r="D183" s="140" t="s">
        <v>143</v>
      </c>
      <c r="F183" s="141" t="s">
        <v>243</v>
      </c>
      <c r="I183" s="138"/>
      <c r="L183" s="32"/>
      <c r="M183" s="139"/>
      <c r="T183" s="53"/>
      <c r="AT183" s="17" t="s">
        <v>143</v>
      </c>
      <c r="AU183" s="17" t="s">
        <v>139</v>
      </c>
    </row>
    <row r="184" spans="2:65" s="12" customFormat="1" ht="10.199999999999999">
      <c r="B184" s="142"/>
      <c r="D184" s="136" t="s">
        <v>145</v>
      </c>
      <c r="E184" s="143" t="s">
        <v>19</v>
      </c>
      <c r="F184" s="144" t="s">
        <v>244</v>
      </c>
      <c r="H184" s="143" t="s">
        <v>19</v>
      </c>
      <c r="I184" s="145"/>
      <c r="L184" s="142"/>
      <c r="M184" s="146"/>
      <c r="T184" s="147"/>
      <c r="AT184" s="143" t="s">
        <v>145</v>
      </c>
      <c r="AU184" s="143" t="s">
        <v>139</v>
      </c>
      <c r="AV184" s="12" t="s">
        <v>14</v>
      </c>
      <c r="AW184" s="12" t="s">
        <v>35</v>
      </c>
      <c r="AX184" s="12" t="s">
        <v>73</v>
      </c>
      <c r="AY184" s="143" t="s">
        <v>131</v>
      </c>
    </row>
    <row r="185" spans="2:65" s="13" customFormat="1" ht="10.199999999999999">
      <c r="B185" s="148"/>
      <c r="D185" s="136" t="s">
        <v>145</v>
      </c>
      <c r="E185" s="149" t="s">
        <v>19</v>
      </c>
      <c r="F185" s="150" t="s">
        <v>245</v>
      </c>
      <c r="H185" s="151">
        <v>1.08</v>
      </c>
      <c r="I185" s="152"/>
      <c r="L185" s="148"/>
      <c r="M185" s="153"/>
      <c r="T185" s="154"/>
      <c r="AT185" s="149" t="s">
        <v>145</v>
      </c>
      <c r="AU185" s="149" t="s">
        <v>139</v>
      </c>
      <c r="AV185" s="13" t="s">
        <v>139</v>
      </c>
      <c r="AW185" s="13" t="s">
        <v>35</v>
      </c>
      <c r="AX185" s="13" t="s">
        <v>14</v>
      </c>
      <c r="AY185" s="149" t="s">
        <v>131</v>
      </c>
    </row>
    <row r="186" spans="2:65" s="11" customFormat="1" ht="22.8" customHeight="1">
      <c r="B186" s="111"/>
      <c r="D186" s="112" t="s">
        <v>72</v>
      </c>
      <c r="E186" s="121" t="s">
        <v>172</v>
      </c>
      <c r="F186" s="121" t="s">
        <v>246</v>
      </c>
      <c r="I186" s="114"/>
      <c r="J186" s="122">
        <f>BK186</f>
        <v>0</v>
      </c>
      <c r="L186" s="111"/>
      <c r="M186" s="116"/>
      <c r="P186" s="117">
        <f>SUM(P187:P194)</f>
        <v>0</v>
      </c>
      <c r="R186" s="117">
        <f>SUM(R187:R194)</f>
        <v>8.495825</v>
      </c>
      <c r="T186" s="118">
        <f>SUM(T187:T194)</f>
        <v>0</v>
      </c>
      <c r="AR186" s="112" t="s">
        <v>14</v>
      </c>
      <c r="AT186" s="119" t="s">
        <v>72</v>
      </c>
      <c r="AU186" s="119" t="s">
        <v>14</v>
      </c>
      <c r="AY186" s="112" t="s">
        <v>131</v>
      </c>
      <c r="BK186" s="120">
        <f>SUM(BK187:BK194)</f>
        <v>0</v>
      </c>
    </row>
    <row r="187" spans="2:65" s="1" customFormat="1" ht="33" customHeight="1">
      <c r="B187" s="32"/>
      <c r="C187" s="123" t="s">
        <v>8</v>
      </c>
      <c r="D187" s="123" t="s">
        <v>133</v>
      </c>
      <c r="E187" s="124" t="s">
        <v>247</v>
      </c>
      <c r="F187" s="125" t="s">
        <v>248</v>
      </c>
      <c r="G187" s="126" t="s">
        <v>136</v>
      </c>
      <c r="H187" s="127">
        <v>32.5</v>
      </c>
      <c r="I187" s="128"/>
      <c r="J187" s="129">
        <f>ROUND(I187*H187,2)</f>
        <v>0</v>
      </c>
      <c r="K187" s="125" t="s">
        <v>137</v>
      </c>
      <c r="L187" s="32"/>
      <c r="M187" s="130" t="s">
        <v>19</v>
      </c>
      <c r="N187" s="131" t="s">
        <v>45</v>
      </c>
      <c r="P187" s="132">
        <f>O187*H187</f>
        <v>0</v>
      </c>
      <c r="Q187" s="132">
        <v>0</v>
      </c>
      <c r="R187" s="132">
        <f>Q187*H187</f>
        <v>0</v>
      </c>
      <c r="S187" s="132">
        <v>0</v>
      </c>
      <c r="T187" s="133">
        <f>S187*H187</f>
        <v>0</v>
      </c>
      <c r="AR187" s="134" t="s">
        <v>138</v>
      </c>
      <c r="AT187" s="134" t="s">
        <v>133</v>
      </c>
      <c r="AU187" s="134" t="s">
        <v>139</v>
      </c>
      <c r="AY187" s="17" t="s">
        <v>131</v>
      </c>
      <c r="BE187" s="135">
        <f>IF(N187="základní",J187,0)</f>
        <v>0</v>
      </c>
      <c r="BF187" s="135">
        <f>IF(N187="snížená",J187,0)</f>
        <v>0</v>
      </c>
      <c r="BG187" s="135">
        <f>IF(N187="zákl. přenesená",J187,0)</f>
        <v>0</v>
      </c>
      <c r="BH187" s="135">
        <f>IF(N187="sníž. přenesená",J187,0)</f>
        <v>0</v>
      </c>
      <c r="BI187" s="135">
        <f>IF(N187="nulová",J187,0)</f>
        <v>0</v>
      </c>
      <c r="BJ187" s="17" t="s">
        <v>139</v>
      </c>
      <c r="BK187" s="135">
        <f>ROUND(I187*H187,2)</f>
        <v>0</v>
      </c>
      <c r="BL187" s="17" t="s">
        <v>138</v>
      </c>
      <c r="BM187" s="134" t="s">
        <v>249</v>
      </c>
    </row>
    <row r="188" spans="2:65" s="1" customFormat="1" ht="28.8">
      <c r="B188" s="32"/>
      <c r="D188" s="136" t="s">
        <v>141</v>
      </c>
      <c r="F188" s="137" t="s">
        <v>250</v>
      </c>
      <c r="I188" s="138"/>
      <c r="L188" s="32"/>
      <c r="M188" s="139"/>
      <c r="T188" s="53"/>
      <c r="AT188" s="17" t="s">
        <v>141</v>
      </c>
      <c r="AU188" s="17" t="s">
        <v>139</v>
      </c>
    </row>
    <row r="189" spans="2:65" s="1" customFormat="1" ht="10.199999999999999">
      <c r="B189" s="32"/>
      <c r="D189" s="140" t="s">
        <v>143</v>
      </c>
      <c r="F189" s="141" t="s">
        <v>251</v>
      </c>
      <c r="I189" s="138"/>
      <c r="L189" s="32"/>
      <c r="M189" s="139"/>
      <c r="T189" s="53"/>
      <c r="AT189" s="17" t="s">
        <v>143</v>
      </c>
      <c r="AU189" s="17" t="s">
        <v>139</v>
      </c>
    </row>
    <row r="190" spans="2:65" s="12" customFormat="1" ht="10.199999999999999">
      <c r="B190" s="142"/>
      <c r="D190" s="136" t="s">
        <v>145</v>
      </c>
      <c r="E190" s="143" t="s">
        <v>19</v>
      </c>
      <c r="F190" s="144" t="s">
        <v>252</v>
      </c>
      <c r="H190" s="143" t="s">
        <v>19</v>
      </c>
      <c r="I190" s="145"/>
      <c r="L190" s="142"/>
      <c r="M190" s="146"/>
      <c r="T190" s="147"/>
      <c r="AT190" s="143" t="s">
        <v>145</v>
      </c>
      <c r="AU190" s="143" t="s">
        <v>139</v>
      </c>
      <c r="AV190" s="12" t="s">
        <v>14</v>
      </c>
      <c r="AW190" s="12" t="s">
        <v>35</v>
      </c>
      <c r="AX190" s="12" t="s">
        <v>73</v>
      </c>
      <c r="AY190" s="143" t="s">
        <v>131</v>
      </c>
    </row>
    <row r="191" spans="2:65" s="13" customFormat="1" ht="10.199999999999999">
      <c r="B191" s="148"/>
      <c r="D191" s="136" t="s">
        <v>145</v>
      </c>
      <c r="E191" s="149" t="s">
        <v>19</v>
      </c>
      <c r="F191" s="150" t="s">
        <v>236</v>
      </c>
      <c r="H191" s="151">
        <v>32.5</v>
      </c>
      <c r="I191" s="152"/>
      <c r="L191" s="148"/>
      <c r="M191" s="153"/>
      <c r="T191" s="154"/>
      <c r="AT191" s="149" t="s">
        <v>145</v>
      </c>
      <c r="AU191" s="149" t="s">
        <v>139</v>
      </c>
      <c r="AV191" s="13" t="s">
        <v>139</v>
      </c>
      <c r="AW191" s="13" t="s">
        <v>35</v>
      </c>
      <c r="AX191" s="13" t="s">
        <v>14</v>
      </c>
      <c r="AY191" s="149" t="s">
        <v>131</v>
      </c>
    </row>
    <row r="192" spans="2:65" s="1" customFormat="1" ht="24.15" customHeight="1">
      <c r="B192" s="32"/>
      <c r="C192" s="123" t="s">
        <v>253</v>
      </c>
      <c r="D192" s="123" t="s">
        <v>133</v>
      </c>
      <c r="E192" s="124" t="s">
        <v>254</v>
      </c>
      <c r="F192" s="125" t="s">
        <v>255</v>
      </c>
      <c r="G192" s="126" t="s">
        <v>136</v>
      </c>
      <c r="H192" s="127">
        <v>32.5</v>
      </c>
      <c r="I192" s="128"/>
      <c r="J192" s="129">
        <f>ROUND(I192*H192,2)</f>
        <v>0</v>
      </c>
      <c r="K192" s="125" t="s">
        <v>137</v>
      </c>
      <c r="L192" s="32"/>
      <c r="M192" s="130" t="s">
        <v>19</v>
      </c>
      <c r="N192" s="131" t="s">
        <v>45</v>
      </c>
      <c r="P192" s="132">
        <f>O192*H192</f>
        <v>0</v>
      </c>
      <c r="Q192" s="132">
        <v>0.26140999999999998</v>
      </c>
      <c r="R192" s="132">
        <f>Q192*H192</f>
        <v>8.495825</v>
      </c>
      <c r="S192" s="132">
        <v>0</v>
      </c>
      <c r="T192" s="133">
        <f>S192*H192</f>
        <v>0</v>
      </c>
      <c r="AR192" s="134" t="s">
        <v>138</v>
      </c>
      <c r="AT192" s="134" t="s">
        <v>133</v>
      </c>
      <c r="AU192" s="134" t="s">
        <v>139</v>
      </c>
      <c r="AY192" s="17" t="s">
        <v>131</v>
      </c>
      <c r="BE192" s="135">
        <f>IF(N192="základní",J192,0)</f>
        <v>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7" t="s">
        <v>139</v>
      </c>
      <c r="BK192" s="135">
        <f>ROUND(I192*H192,2)</f>
        <v>0</v>
      </c>
      <c r="BL192" s="17" t="s">
        <v>138</v>
      </c>
      <c r="BM192" s="134" t="s">
        <v>256</v>
      </c>
    </row>
    <row r="193" spans="2:65" s="1" customFormat="1" ht="19.2">
      <c r="B193" s="32"/>
      <c r="D193" s="136" t="s">
        <v>141</v>
      </c>
      <c r="F193" s="137" t="s">
        <v>257</v>
      </c>
      <c r="I193" s="138"/>
      <c r="L193" s="32"/>
      <c r="M193" s="139"/>
      <c r="T193" s="53"/>
      <c r="AT193" s="17" t="s">
        <v>141</v>
      </c>
      <c r="AU193" s="17" t="s">
        <v>139</v>
      </c>
    </row>
    <row r="194" spans="2:65" s="1" customFormat="1" ht="10.199999999999999">
      <c r="B194" s="32"/>
      <c r="D194" s="140" t="s">
        <v>143</v>
      </c>
      <c r="F194" s="141" t="s">
        <v>258</v>
      </c>
      <c r="I194" s="138"/>
      <c r="L194" s="32"/>
      <c r="M194" s="139"/>
      <c r="T194" s="53"/>
      <c r="AT194" s="17" t="s">
        <v>143</v>
      </c>
      <c r="AU194" s="17" t="s">
        <v>139</v>
      </c>
    </row>
    <row r="195" spans="2:65" s="11" customFormat="1" ht="22.8" customHeight="1">
      <c r="B195" s="111"/>
      <c r="D195" s="112" t="s">
        <v>72</v>
      </c>
      <c r="E195" s="121" t="s">
        <v>178</v>
      </c>
      <c r="F195" s="121" t="s">
        <v>259</v>
      </c>
      <c r="I195" s="114"/>
      <c r="J195" s="122">
        <f>BK195</f>
        <v>0</v>
      </c>
      <c r="L195" s="111"/>
      <c r="M195" s="116"/>
      <c r="P195" s="117">
        <f>P196+SUM(P197:P775)</f>
        <v>0</v>
      </c>
      <c r="R195" s="117">
        <f>R196+SUM(R197:R775)</f>
        <v>35.089770950000002</v>
      </c>
      <c r="T195" s="118">
        <f>T196+SUM(T197:T775)</f>
        <v>0</v>
      </c>
      <c r="AR195" s="112" t="s">
        <v>14</v>
      </c>
      <c r="AT195" s="119" t="s">
        <v>72</v>
      </c>
      <c r="AU195" s="119" t="s">
        <v>14</v>
      </c>
      <c r="AY195" s="112" t="s">
        <v>131</v>
      </c>
      <c r="BK195" s="120">
        <f>BK196+SUM(BK197:BK775)</f>
        <v>0</v>
      </c>
    </row>
    <row r="196" spans="2:65" s="1" customFormat="1" ht="24.15" customHeight="1">
      <c r="B196" s="32"/>
      <c r="C196" s="123" t="s">
        <v>260</v>
      </c>
      <c r="D196" s="123" t="s">
        <v>133</v>
      </c>
      <c r="E196" s="124" t="s">
        <v>261</v>
      </c>
      <c r="F196" s="125" t="s">
        <v>262</v>
      </c>
      <c r="G196" s="126" t="s">
        <v>263</v>
      </c>
      <c r="H196" s="127">
        <v>1</v>
      </c>
      <c r="I196" s="128"/>
      <c r="J196" s="129">
        <f>ROUND(I196*H196,2)</f>
        <v>0</v>
      </c>
      <c r="K196" s="125" t="s">
        <v>137</v>
      </c>
      <c r="L196" s="32"/>
      <c r="M196" s="130" t="s">
        <v>19</v>
      </c>
      <c r="N196" s="131" t="s">
        <v>45</v>
      </c>
      <c r="P196" s="132">
        <f>O196*H196</f>
        <v>0</v>
      </c>
      <c r="Q196" s="132">
        <v>0.14360000000000001</v>
      </c>
      <c r="R196" s="132">
        <f>Q196*H196</f>
        <v>0.14360000000000001</v>
      </c>
      <c r="S196" s="132">
        <v>0</v>
      </c>
      <c r="T196" s="133">
        <f>S196*H196</f>
        <v>0</v>
      </c>
      <c r="AR196" s="134" t="s">
        <v>138</v>
      </c>
      <c r="AT196" s="134" t="s">
        <v>133</v>
      </c>
      <c r="AU196" s="134" t="s">
        <v>139</v>
      </c>
      <c r="AY196" s="17" t="s">
        <v>131</v>
      </c>
      <c r="BE196" s="135">
        <f>IF(N196="základní",J196,0)</f>
        <v>0</v>
      </c>
      <c r="BF196" s="135">
        <f>IF(N196="snížená",J196,0)</f>
        <v>0</v>
      </c>
      <c r="BG196" s="135">
        <f>IF(N196="zákl. přenesená",J196,0)</f>
        <v>0</v>
      </c>
      <c r="BH196" s="135">
        <f>IF(N196="sníž. přenesená",J196,0)</f>
        <v>0</v>
      </c>
      <c r="BI196" s="135">
        <f>IF(N196="nulová",J196,0)</f>
        <v>0</v>
      </c>
      <c r="BJ196" s="17" t="s">
        <v>139</v>
      </c>
      <c r="BK196" s="135">
        <f>ROUND(I196*H196,2)</f>
        <v>0</v>
      </c>
      <c r="BL196" s="17" t="s">
        <v>138</v>
      </c>
      <c r="BM196" s="134" t="s">
        <v>264</v>
      </c>
    </row>
    <row r="197" spans="2:65" s="1" customFormat="1" ht="19.2">
      <c r="B197" s="32"/>
      <c r="D197" s="136" t="s">
        <v>141</v>
      </c>
      <c r="F197" s="137" t="s">
        <v>265</v>
      </c>
      <c r="I197" s="138"/>
      <c r="L197" s="32"/>
      <c r="M197" s="139"/>
      <c r="T197" s="53"/>
      <c r="AT197" s="17" t="s">
        <v>141</v>
      </c>
      <c r="AU197" s="17" t="s">
        <v>139</v>
      </c>
    </row>
    <row r="198" spans="2:65" s="1" customFormat="1" ht="10.199999999999999">
      <c r="B198" s="32"/>
      <c r="D198" s="140" t="s">
        <v>143</v>
      </c>
      <c r="F198" s="141" t="s">
        <v>266</v>
      </c>
      <c r="I198" s="138"/>
      <c r="L198" s="32"/>
      <c r="M198" s="139"/>
      <c r="T198" s="53"/>
      <c r="AT198" s="17" t="s">
        <v>143</v>
      </c>
      <c r="AU198" s="17" t="s">
        <v>139</v>
      </c>
    </row>
    <row r="199" spans="2:65" s="12" customFormat="1" ht="10.199999999999999">
      <c r="B199" s="142"/>
      <c r="D199" s="136" t="s">
        <v>145</v>
      </c>
      <c r="E199" s="143" t="s">
        <v>19</v>
      </c>
      <c r="F199" s="144" t="s">
        <v>267</v>
      </c>
      <c r="H199" s="143" t="s">
        <v>19</v>
      </c>
      <c r="I199" s="145"/>
      <c r="L199" s="142"/>
      <c r="M199" s="146"/>
      <c r="T199" s="147"/>
      <c r="AT199" s="143" t="s">
        <v>145</v>
      </c>
      <c r="AU199" s="143" t="s">
        <v>139</v>
      </c>
      <c r="AV199" s="12" t="s">
        <v>14</v>
      </c>
      <c r="AW199" s="12" t="s">
        <v>35</v>
      </c>
      <c r="AX199" s="12" t="s">
        <v>73</v>
      </c>
      <c r="AY199" s="143" t="s">
        <v>131</v>
      </c>
    </row>
    <row r="200" spans="2:65" s="13" customFormat="1" ht="10.199999999999999">
      <c r="B200" s="148"/>
      <c r="D200" s="136" t="s">
        <v>145</v>
      </c>
      <c r="E200" s="149" t="s">
        <v>19</v>
      </c>
      <c r="F200" s="150" t="s">
        <v>14</v>
      </c>
      <c r="H200" s="151">
        <v>1</v>
      </c>
      <c r="I200" s="152"/>
      <c r="L200" s="148"/>
      <c r="M200" s="153"/>
      <c r="T200" s="154"/>
      <c r="AT200" s="149" t="s">
        <v>145</v>
      </c>
      <c r="AU200" s="149" t="s">
        <v>139</v>
      </c>
      <c r="AV200" s="13" t="s">
        <v>139</v>
      </c>
      <c r="AW200" s="13" t="s">
        <v>35</v>
      </c>
      <c r="AX200" s="13" t="s">
        <v>14</v>
      </c>
      <c r="AY200" s="149" t="s">
        <v>131</v>
      </c>
    </row>
    <row r="201" spans="2:65" s="1" customFormat="1" ht="24.15" customHeight="1">
      <c r="B201" s="32"/>
      <c r="C201" s="123" t="s">
        <v>268</v>
      </c>
      <c r="D201" s="123" t="s">
        <v>133</v>
      </c>
      <c r="E201" s="124" t="s">
        <v>269</v>
      </c>
      <c r="F201" s="125" t="s">
        <v>270</v>
      </c>
      <c r="G201" s="126" t="s">
        <v>263</v>
      </c>
      <c r="H201" s="127">
        <v>1</v>
      </c>
      <c r="I201" s="128"/>
      <c r="J201" s="129">
        <f>ROUND(I201*H201,2)</f>
        <v>0</v>
      </c>
      <c r="K201" s="125" t="s">
        <v>137</v>
      </c>
      <c r="L201" s="32"/>
      <c r="M201" s="130" t="s">
        <v>19</v>
      </c>
      <c r="N201" s="131" t="s">
        <v>45</v>
      </c>
      <c r="P201" s="132">
        <f>O201*H201</f>
        <v>0</v>
      </c>
      <c r="Q201" s="132">
        <v>0.15409999999999999</v>
      </c>
      <c r="R201" s="132">
        <f>Q201*H201</f>
        <v>0.15409999999999999</v>
      </c>
      <c r="S201" s="132">
        <v>0</v>
      </c>
      <c r="T201" s="133">
        <f>S201*H201</f>
        <v>0</v>
      </c>
      <c r="AR201" s="134" t="s">
        <v>138</v>
      </c>
      <c r="AT201" s="134" t="s">
        <v>133</v>
      </c>
      <c r="AU201" s="134" t="s">
        <v>139</v>
      </c>
      <c r="AY201" s="17" t="s">
        <v>131</v>
      </c>
      <c r="BE201" s="135">
        <f>IF(N201="základní",J201,0)</f>
        <v>0</v>
      </c>
      <c r="BF201" s="135">
        <f>IF(N201="snížená",J201,0)</f>
        <v>0</v>
      </c>
      <c r="BG201" s="135">
        <f>IF(N201="zákl. přenesená",J201,0)</f>
        <v>0</v>
      </c>
      <c r="BH201" s="135">
        <f>IF(N201="sníž. přenesená",J201,0)</f>
        <v>0</v>
      </c>
      <c r="BI201" s="135">
        <f>IF(N201="nulová",J201,0)</f>
        <v>0</v>
      </c>
      <c r="BJ201" s="17" t="s">
        <v>139</v>
      </c>
      <c r="BK201" s="135">
        <f>ROUND(I201*H201,2)</f>
        <v>0</v>
      </c>
      <c r="BL201" s="17" t="s">
        <v>138</v>
      </c>
      <c r="BM201" s="134" t="s">
        <v>271</v>
      </c>
    </row>
    <row r="202" spans="2:65" s="1" customFormat="1" ht="19.2">
      <c r="B202" s="32"/>
      <c r="D202" s="136" t="s">
        <v>141</v>
      </c>
      <c r="F202" s="137" t="s">
        <v>272</v>
      </c>
      <c r="I202" s="138"/>
      <c r="L202" s="32"/>
      <c r="M202" s="139"/>
      <c r="T202" s="53"/>
      <c r="AT202" s="17" t="s">
        <v>141</v>
      </c>
      <c r="AU202" s="17" t="s">
        <v>139</v>
      </c>
    </row>
    <row r="203" spans="2:65" s="1" customFormat="1" ht="10.199999999999999">
      <c r="B203" s="32"/>
      <c r="D203" s="140" t="s">
        <v>143</v>
      </c>
      <c r="F203" s="141" t="s">
        <v>273</v>
      </c>
      <c r="I203" s="138"/>
      <c r="L203" s="32"/>
      <c r="M203" s="139"/>
      <c r="T203" s="53"/>
      <c r="AT203" s="17" t="s">
        <v>143</v>
      </c>
      <c r="AU203" s="17" t="s">
        <v>139</v>
      </c>
    </row>
    <row r="204" spans="2:65" s="12" customFormat="1" ht="10.199999999999999">
      <c r="B204" s="142"/>
      <c r="D204" s="136" t="s">
        <v>145</v>
      </c>
      <c r="E204" s="143" t="s">
        <v>19</v>
      </c>
      <c r="F204" s="144" t="s">
        <v>274</v>
      </c>
      <c r="H204" s="143" t="s">
        <v>19</v>
      </c>
      <c r="I204" s="145"/>
      <c r="L204" s="142"/>
      <c r="M204" s="146"/>
      <c r="T204" s="147"/>
      <c r="AT204" s="143" t="s">
        <v>145</v>
      </c>
      <c r="AU204" s="143" t="s">
        <v>139</v>
      </c>
      <c r="AV204" s="12" t="s">
        <v>14</v>
      </c>
      <c r="AW204" s="12" t="s">
        <v>35</v>
      </c>
      <c r="AX204" s="12" t="s">
        <v>73</v>
      </c>
      <c r="AY204" s="143" t="s">
        <v>131</v>
      </c>
    </row>
    <row r="205" spans="2:65" s="13" customFormat="1" ht="10.199999999999999">
      <c r="B205" s="148"/>
      <c r="D205" s="136" t="s">
        <v>145</v>
      </c>
      <c r="E205" s="149" t="s">
        <v>19</v>
      </c>
      <c r="F205" s="150" t="s">
        <v>14</v>
      </c>
      <c r="H205" s="151">
        <v>1</v>
      </c>
      <c r="I205" s="152"/>
      <c r="L205" s="148"/>
      <c r="M205" s="153"/>
      <c r="T205" s="154"/>
      <c r="AT205" s="149" t="s">
        <v>145</v>
      </c>
      <c r="AU205" s="149" t="s">
        <v>139</v>
      </c>
      <c r="AV205" s="13" t="s">
        <v>139</v>
      </c>
      <c r="AW205" s="13" t="s">
        <v>35</v>
      </c>
      <c r="AX205" s="13" t="s">
        <v>14</v>
      </c>
      <c r="AY205" s="149" t="s">
        <v>131</v>
      </c>
    </row>
    <row r="206" spans="2:65" s="1" customFormat="1" ht="16.5" customHeight="1">
      <c r="B206" s="32"/>
      <c r="C206" s="123" t="s">
        <v>275</v>
      </c>
      <c r="D206" s="123" t="s">
        <v>133</v>
      </c>
      <c r="E206" s="124" t="s">
        <v>276</v>
      </c>
      <c r="F206" s="125" t="s">
        <v>277</v>
      </c>
      <c r="G206" s="126" t="s">
        <v>136</v>
      </c>
      <c r="H206" s="127">
        <v>43.82</v>
      </c>
      <c r="I206" s="128"/>
      <c r="J206" s="129">
        <f>ROUND(I206*H206,2)</f>
        <v>0</v>
      </c>
      <c r="K206" s="125" t="s">
        <v>137</v>
      </c>
      <c r="L206" s="32"/>
      <c r="M206" s="130" t="s">
        <v>19</v>
      </c>
      <c r="N206" s="131" t="s">
        <v>45</v>
      </c>
      <c r="P206" s="132">
        <f>O206*H206</f>
        <v>0</v>
      </c>
      <c r="Q206" s="132">
        <v>2.9600000000000001E-2</v>
      </c>
      <c r="R206" s="132">
        <f>Q206*H206</f>
        <v>1.297072</v>
      </c>
      <c r="S206" s="132">
        <v>0</v>
      </c>
      <c r="T206" s="133">
        <f>S206*H206</f>
        <v>0</v>
      </c>
      <c r="AR206" s="134" t="s">
        <v>138</v>
      </c>
      <c r="AT206" s="134" t="s">
        <v>133</v>
      </c>
      <c r="AU206" s="134" t="s">
        <v>139</v>
      </c>
      <c r="AY206" s="17" t="s">
        <v>131</v>
      </c>
      <c r="BE206" s="135">
        <f>IF(N206="základní",J206,0)</f>
        <v>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7" t="s">
        <v>139</v>
      </c>
      <c r="BK206" s="135">
        <f>ROUND(I206*H206,2)</f>
        <v>0</v>
      </c>
      <c r="BL206" s="17" t="s">
        <v>138</v>
      </c>
      <c r="BM206" s="134" t="s">
        <v>278</v>
      </c>
    </row>
    <row r="207" spans="2:65" s="1" customFormat="1" ht="10.199999999999999">
      <c r="B207" s="32"/>
      <c r="D207" s="136" t="s">
        <v>141</v>
      </c>
      <c r="F207" s="137" t="s">
        <v>279</v>
      </c>
      <c r="I207" s="138"/>
      <c r="L207" s="32"/>
      <c r="M207" s="139"/>
      <c r="T207" s="53"/>
      <c r="AT207" s="17" t="s">
        <v>141</v>
      </c>
      <c r="AU207" s="17" t="s">
        <v>139</v>
      </c>
    </row>
    <row r="208" spans="2:65" s="1" customFormat="1" ht="10.199999999999999">
      <c r="B208" s="32"/>
      <c r="D208" s="140" t="s">
        <v>143</v>
      </c>
      <c r="F208" s="141" t="s">
        <v>280</v>
      </c>
      <c r="I208" s="138"/>
      <c r="L208" s="32"/>
      <c r="M208" s="139"/>
      <c r="T208" s="53"/>
      <c r="AT208" s="17" t="s">
        <v>143</v>
      </c>
      <c r="AU208" s="17" t="s">
        <v>139</v>
      </c>
    </row>
    <row r="209" spans="2:51" s="12" customFormat="1" ht="10.199999999999999">
      <c r="B209" s="142"/>
      <c r="D209" s="136" t="s">
        <v>145</v>
      </c>
      <c r="E209" s="143" t="s">
        <v>19</v>
      </c>
      <c r="F209" s="144" t="s">
        <v>281</v>
      </c>
      <c r="H209" s="143" t="s">
        <v>19</v>
      </c>
      <c r="I209" s="145"/>
      <c r="L209" s="142"/>
      <c r="M209" s="146"/>
      <c r="T209" s="147"/>
      <c r="AT209" s="143" t="s">
        <v>145</v>
      </c>
      <c r="AU209" s="143" t="s">
        <v>139</v>
      </c>
      <c r="AV209" s="12" t="s">
        <v>14</v>
      </c>
      <c r="AW209" s="12" t="s">
        <v>35</v>
      </c>
      <c r="AX209" s="12" t="s">
        <v>73</v>
      </c>
      <c r="AY209" s="143" t="s">
        <v>131</v>
      </c>
    </row>
    <row r="210" spans="2:51" s="12" customFormat="1" ht="10.199999999999999">
      <c r="B210" s="142"/>
      <c r="D210" s="136" t="s">
        <v>145</v>
      </c>
      <c r="E210" s="143" t="s">
        <v>19</v>
      </c>
      <c r="F210" s="144" t="s">
        <v>282</v>
      </c>
      <c r="H210" s="143" t="s">
        <v>19</v>
      </c>
      <c r="I210" s="145"/>
      <c r="L210" s="142"/>
      <c r="M210" s="146"/>
      <c r="T210" s="147"/>
      <c r="AT210" s="143" t="s">
        <v>145</v>
      </c>
      <c r="AU210" s="143" t="s">
        <v>139</v>
      </c>
      <c r="AV210" s="12" t="s">
        <v>14</v>
      </c>
      <c r="AW210" s="12" t="s">
        <v>35</v>
      </c>
      <c r="AX210" s="12" t="s">
        <v>73</v>
      </c>
      <c r="AY210" s="143" t="s">
        <v>131</v>
      </c>
    </row>
    <row r="211" spans="2:51" s="13" customFormat="1" ht="10.199999999999999">
      <c r="B211" s="148"/>
      <c r="D211" s="136" t="s">
        <v>145</v>
      </c>
      <c r="E211" s="149" t="s">
        <v>19</v>
      </c>
      <c r="F211" s="150" t="s">
        <v>283</v>
      </c>
      <c r="H211" s="151">
        <v>23.5</v>
      </c>
      <c r="I211" s="152"/>
      <c r="L211" s="148"/>
      <c r="M211" s="153"/>
      <c r="T211" s="154"/>
      <c r="AT211" s="149" t="s">
        <v>145</v>
      </c>
      <c r="AU211" s="149" t="s">
        <v>139</v>
      </c>
      <c r="AV211" s="13" t="s">
        <v>139</v>
      </c>
      <c r="AW211" s="13" t="s">
        <v>35</v>
      </c>
      <c r="AX211" s="13" t="s">
        <v>73</v>
      </c>
      <c r="AY211" s="149" t="s">
        <v>131</v>
      </c>
    </row>
    <row r="212" spans="2:51" s="12" customFormat="1" ht="10.199999999999999">
      <c r="B212" s="142"/>
      <c r="D212" s="136" t="s">
        <v>145</v>
      </c>
      <c r="E212" s="143" t="s">
        <v>19</v>
      </c>
      <c r="F212" s="144" t="s">
        <v>284</v>
      </c>
      <c r="H212" s="143" t="s">
        <v>19</v>
      </c>
      <c r="I212" s="145"/>
      <c r="L212" s="142"/>
      <c r="M212" s="146"/>
      <c r="T212" s="147"/>
      <c r="AT212" s="143" t="s">
        <v>145</v>
      </c>
      <c r="AU212" s="143" t="s">
        <v>139</v>
      </c>
      <c r="AV212" s="12" t="s">
        <v>14</v>
      </c>
      <c r="AW212" s="12" t="s">
        <v>35</v>
      </c>
      <c r="AX212" s="12" t="s">
        <v>73</v>
      </c>
      <c r="AY212" s="143" t="s">
        <v>131</v>
      </c>
    </row>
    <row r="213" spans="2:51" s="13" customFormat="1" ht="10.199999999999999">
      <c r="B213" s="148"/>
      <c r="D213" s="136" t="s">
        <v>145</v>
      </c>
      <c r="E213" s="149" t="s">
        <v>19</v>
      </c>
      <c r="F213" s="150" t="s">
        <v>285</v>
      </c>
      <c r="H213" s="151">
        <v>3.72</v>
      </c>
      <c r="I213" s="152"/>
      <c r="L213" s="148"/>
      <c r="M213" s="153"/>
      <c r="T213" s="154"/>
      <c r="AT213" s="149" t="s">
        <v>145</v>
      </c>
      <c r="AU213" s="149" t="s">
        <v>139</v>
      </c>
      <c r="AV213" s="13" t="s">
        <v>139</v>
      </c>
      <c r="AW213" s="13" t="s">
        <v>35</v>
      </c>
      <c r="AX213" s="13" t="s">
        <v>73</v>
      </c>
      <c r="AY213" s="149" t="s">
        <v>131</v>
      </c>
    </row>
    <row r="214" spans="2:51" s="13" customFormat="1" ht="10.199999999999999">
      <c r="B214" s="148"/>
      <c r="D214" s="136" t="s">
        <v>145</v>
      </c>
      <c r="E214" s="149" t="s">
        <v>19</v>
      </c>
      <c r="F214" s="150" t="s">
        <v>286</v>
      </c>
      <c r="H214" s="151">
        <v>5.04</v>
      </c>
      <c r="I214" s="152"/>
      <c r="L214" s="148"/>
      <c r="M214" s="153"/>
      <c r="T214" s="154"/>
      <c r="AT214" s="149" t="s">
        <v>145</v>
      </c>
      <c r="AU214" s="149" t="s">
        <v>139</v>
      </c>
      <c r="AV214" s="13" t="s">
        <v>139</v>
      </c>
      <c r="AW214" s="13" t="s">
        <v>35</v>
      </c>
      <c r="AX214" s="13" t="s">
        <v>73</v>
      </c>
      <c r="AY214" s="149" t="s">
        <v>131</v>
      </c>
    </row>
    <row r="215" spans="2:51" s="12" customFormat="1" ht="10.199999999999999">
      <c r="B215" s="142"/>
      <c r="D215" s="136" t="s">
        <v>145</v>
      </c>
      <c r="E215" s="143" t="s">
        <v>19</v>
      </c>
      <c r="F215" s="144" t="s">
        <v>287</v>
      </c>
      <c r="H215" s="143" t="s">
        <v>19</v>
      </c>
      <c r="I215" s="145"/>
      <c r="L215" s="142"/>
      <c r="M215" s="146"/>
      <c r="T215" s="147"/>
      <c r="AT215" s="143" t="s">
        <v>145</v>
      </c>
      <c r="AU215" s="143" t="s">
        <v>139</v>
      </c>
      <c r="AV215" s="12" t="s">
        <v>14</v>
      </c>
      <c r="AW215" s="12" t="s">
        <v>35</v>
      </c>
      <c r="AX215" s="12" t="s">
        <v>73</v>
      </c>
      <c r="AY215" s="143" t="s">
        <v>131</v>
      </c>
    </row>
    <row r="216" spans="2:51" s="13" customFormat="1" ht="10.199999999999999">
      <c r="B216" s="148"/>
      <c r="D216" s="136" t="s">
        <v>145</v>
      </c>
      <c r="E216" s="149" t="s">
        <v>19</v>
      </c>
      <c r="F216" s="150" t="s">
        <v>288</v>
      </c>
      <c r="H216" s="151">
        <v>2.2200000000000002</v>
      </c>
      <c r="I216" s="152"/>
      <c r="L216" s="148"/>
      <c r="M216" s="153"/>
      <c r="T216" s="154"/>
      <c r="AT216" s="149" t="s">
        <v>145</v>
      </c>
      <c r="AU216" s="149" t="s">
        <v>139</v>
      </c>
      <c r="AV216" s="13" t="s">
        <v>139</v>
      </c>
      <c r="AW216" s="13" t="s">
        <v>35</v>
      </c>
      <c r="AX216" s="13" t="s">
        <v>73</v>
      </c>
      <c r="AY216" s="149" t="s">
        <v>131</v>
      </c>
    </row>
    <row r="217" spans="2:51" s="12" customFormat="1" ht="10.199999999999999">
      <c r="B217" s="142"/>
      <c r="D217" s="136" t="s">
        <v>145</v>
      </c>
      <c r="E217" s="143" t="s">
        <v>19</v>
      </c>
      <c r="F217" s="144" t="s">
        <v>289</v>
      </c>
      <c r="H217" s="143" t="s">
        <v>19</v>
      </c>
      <c r="I217" s="145"/>
      <c r="L217" s="142"/>
      <c r="M217" s="146"/>
      <c r="T217" s="147"/>
      <c r="AT217" s="143" t="s">
        <v>145</v>
      </c>
      <c r="AU217" s="143" t="s">
        <v>139</v>
      </c>
      <c r="AV217" s="12" t="s">
        <v>14</v>
      </c>
      <c r="AW217" s="12" t="s">
        <v>35</v>
      </c>
      <c r="AX217" s="12" t="s">
        <v>73</v>
      </c>
      <c r="AY217" s="143" t="s">
        <v>131</v>
      </c>
    </row>
    <row r="218" spans="2:51" s="13" customFormat="1" ht="10.199999999999999">
      <c r="B218" s="148"/>
      <c r="D218" s="136" t="s">
        <v>145</v>
      </c>
      <c r="E218" s="149" t="s">
        <v>19</v>
      </c>
      <c r="F218" s="150" t="s">
        <v>290</v>
      </c>
      <c r="H218" s="151">
        <v>3.28</v>
      </c>
      <c r="I218" s="152"/>
      <c r="L218" s="148"/>
      <c r="M218" s="153"/>
      <c r="T218" s="154"/>
      <c r="AT218" s="149" t="s">
        <v>145</v>
      </c>
      <c r="AU218" s="149" t="s">
        <v>139</v>
      </c>
      <c r="AV218" s="13" t="s">
        <v>139</v>
      </c>
      <c r="AW218" s="13" t="s">
        <v>35</v>
      </c>
      <c r="AX218" s="13" t="s">
        <v>73</v>
      </c>
      <c r="AY218" s="149" t="s">
        <v>131</v>
      </c>
    </row>
    <row r="219" spans="2:51" s="12" customFormat="1" ht="10.199999999999999">
      <c r="B219" s="142"/>
      <c r="D219" s="136" t="s">
        <v>145</v>
      </c>
      <c r="E219" s="143" t="s">
        <v>19</v>
      </c>
      <c r="F219" s="144" t="s">
        <v>291</v>
      </c>
      <c r="H219" s="143" t="s">
        <v>19</v>
      </c>
      <c r="I219" s="145"/>
      <c r="L219" s="142"/>
      <c r="M219" s="146"/>
      <c r="T219" s="147"/>
      <c r="AT219" s="143" t="s">
        <v>145</v>
      </c>
      <c r="AU219" s="143" t="s">
        <v>139</v>
      </c>
      <c r="AV219" s="12" t="s">
        <v>14</v>
      </c>
      <c r="AW219" s="12" t="s">
        <v>35</v>
      </c>
      <c r="AX219" s="12" t="s">
        <v>73</v>
      </c>
      <c r="AY219" s="143" t="s">
        <v>131</v>
      </c>
    </row>
    <row r="220" spans="2:51" s="13" customFormat="1" ht="10.199999999999999">
      <c r="B220" s="148"/>
      <c r="D220" s="136" t="s">
        <v>145</v>
      </c>
      <c r="E220" s="149" t="s">
        <v>19</v>
      </c>
      <c r="F220" s="150" t="s">
        <v>292</v>
      </c>
      <c r="H220" s="151">
        <v>0.54</v>
      </c>
      <c r="I220" s="152"/>
      <c r="L220" s="148"/>
      <c r="M220" s="153"/>
      <c r="T220" s="154"/>
      <c r="AT220" s="149" t="s">
        <v>145</v>
      </c>
      <c r="AU220" s="149" t="s">
        <v>139</v>
      </c>
      <c r="AV220" s="13" t="s">
        <v>139</v>
      </c>
      <c r="AW220" s="13" t="s">
        <v>35</v>
      </c>
      <c r="AX220" s="13" t="s">
        <v>73</v>
      </c>
      <c r="AY220" s="149" t="s">
        <v>131</v>
      </c>
    </row>
    <row r="221" spans="2:51" s="12" customFormat="1" ht="10.199999999999999">
      <c r="B221" s="142"/>
      <c r="D221" s="136" t="s">
        <v>145</v>
      </c>
      <c r="E221" s="143" t="s">
        <v>19</v>
      </c>
      <c r="F221" s="144" t="s">
        <v>293</v>
      </c>
      <c r="H221" s="143" t="s">
        <v>19</v>
      </c>
      <c r="I221" s="145"/>
      <c r="L221" s="142"/>
      <c r="M221" s="146"/>
      <c r="T221" s="147"/>
      <c r="AT221" s="143" t="s">
        <v>145</v>
      </c>
      <c r="AU221" s="143" t="s">
        <v>139</v>
      </c>
      <c r="AV221" s="12" t="s">
        <v>14</v>
      </c>
      <c r="AW221" s="12" t="s">
        <v>35</v>
      </c>
      <c r="AX221" s="12" t="s">
        <v>73</v>
      </c>
      <c r="AY221" s="143" t="s">
        <v>131</v>
      </c>
    </row>
    <row r="222" spans="2:51" s="13" customFormat="1" ht="10.199999999999999">
      <c r="B222" s="148"/>
      <c r="D222" s="136" t="s">
        <v>145</v>
      </c>
      <c r="E222" s="149" t="s">
        <v>19</v>
      </c>
      <c r="F222" s="150" t="s">
        <v>294</v>
      </c>
      <c r="H222" s="151">
        <v>3.6</v>
      </c>
      <c r="I222" s="152"/>
      <c r="L222" s="148"/>
      <c r="M222" s="153"/>
      <c r="T222" s="154"/>
      <c r="AT222" s="149" t="s">
        <v>145</v>
      </c>
      <c r="AU222" s="149" t="s">
        <v>139</v>
      </c>
      <c r="AV222" s="13" t="s">
        <v>139</v>
      </c>
      <c r="AW222" s="13" t="s">
        <v>35</v>
      </c>
      <c r="AX222" s="13" t="s">
        <v>73</v>
      </c>
      <c r="AY222" s="149" t="s">
        <v>131</v>
      </c>
    </row>
    <row r="223" spans="2:51" s="12" customFormat="1" ht="10.199999999999999">
      <c r="B223" s="142"/>
      <c r="D223" s="136" t="s">
        <v>145</v>
      </c>
      <c r="E223" s="143" t="s">
        <v>19</v>
      </c>
      <c r="F223" s="144" t="s">
        <v>295</v>
      </c>
      <c r="H223" s="143" t="s">
        <v>19</v>
      </c>
      <c r="I223" s="145"/>
      <c r="L223" s="142"/>
      <c r="M223" s="146"/>
      <c r="T223" s="147"/>
      <c r="AT223" s="143" t="s">
        <v>145</v>
      </c>
      <c r="AU223" s="143" t="s">
        <v>139</v>
      </c>
      <c r="AV223" s="12" t="s">
        <v>14</v>
      </c>
      <c r="AW223" s="12" t="s">
        <v>35</v>
      </c>
      <c r="AX223" s="12" t="s">
        <v>73</v>
      </c>
      <c r="AY223" s="143" t="s">
        <v>131</v>
      </c>
    </row>
    <row r="224" spans="2:51" s="13" customFormat="1" ht="10.199999999999999">
      <c r="B224" s="148"/>
      <c r="D224" s="136" t="s">
        <v>145</v>
      </c>
      <c r="E224" s="149" t="s">
        <v>19</v>
      </c>
      <c r="F224" s="150" t="s">
        <v>296</v>
      </c>
      <c r="H224" s="151">
        <v>1.92</v>
      </c>
      <c r="I224" s="152"/>
      <c r="L224" s="148"/>
      <c r="M224" s="153"/>
      <c r="T224" s="154"/>
      <c r="AT224" s="149" t="s">
        <v>145</v>
      </c>
      <c r="AU224" s="149" t="s">
        <v>139</v>
      </c>
      <c r="AV224" s="13" t="s">
        <v>139</v>
      </c>
      <c r="AW224" s="13" t="s">
        <v>35</v>
      </c>
      <c r="AX224" s="13" t="s">
        <v>73</v>
      </c>
      <c r="AY224" s="149" t="s">
        <v>131</v>
      </c>
    </row>
    <row r="225" spans="2:65" s="14" customFormat="1" ht="10.199999999999999">
      <c r="B225" s="155"/>
      <c r="D225" s="136" t="s">
        <v>145</v>
      </c>
      <c r="E225" s="156" t="s">
        <v>19</v>
      </c>
      <c r="F225" s="157" t="s">
        <v>166</v>
      </c>
      <c r="H225" s="158">
        <v>43.82</v>
      </c>
      <c r="I225" s="159"/>
      <c r="L225" s="155"/>
      <c r="M225" s="160"/>
      <c r="T225" s="161"/>
      <c r="AT225" s="156" t="s">
        <v>145</v>
      </c>
      <c r="AU225" s="156" t="s">
        <v>139</v>
      </c>
      <c r="AV225" s="14" t="s">
        <v>138</v>
      </c>
      <c r="AW225" s="14" t="s">
        <v>35</v>
      </c>
      <c r="AX225" s="14" t="s">
        <v>14</v>
      </c>
      <c r="AY225" s="156" t="s">
        <v>131</v>
      </c>
    </row>
    <row r="226" spans="2:65" s="1" customFormat="1" ht="16.5" customHeight="1">
      <c r="B226" s="32"/>
      <c r="C226" s="123" t="s">
        <v>297</v>
      </c>
      <c r="D226" s="123" t="s">
        <v>133</v>
      </c>
      <c r="E226" s="124" t="s">
        <v>298</v>
      </c>
      <c r="F226" s="125" t="s">
        <v>299</v>
      </c>
      <c r="G226" s="126" t="s">
        <v>136</v>
      </c>
      <c r="H226" s="127">
        <v>54.774999999999999</v>
      </c>
      <c r="I226" s="128"/>
      <c r="J226" s="129">
        <f>ROUND(I226*H226,2)</f>
        <v>0</v>
      </c>
      <c r="K226" s="125" t="s">
        <v>137</v>
      </c>
      <c r="L226" s="32"/>
      <c r="M226" s="130" t="s">
        <v>19</v>
      </c>
      <c r="N226" s="131" t="s">
        <v>45</v>
      </c>
      <c r="P226" s="132">
        <f>O226*H226</f>
        <v>0</v>
      </c>
      <c r="Q226" s="132">
        <v>3.2730000000000002E-2</v>
      </c>
      <c r="R226" s="132">
        <f>Q226*H226</f>
        <v>1.7927857500000002</v>
      </c>
      <c r="S226" s="132">
        <v>0</v>
      </c>
      <c r="T226" s="133">
        <f>S226*H226</f>
        <v>0</v>
      </c>
      <c r="AR226" s="134" t="s">
        <v>138</v>
      </c>
      <c r="AT226" s="134" t="s">
        <v>133</v>
      </c>
      <c r="AU226" s="134" t="s">
        <v>139</v>
      </c>
      <c r="AY226" s="17" t="s">
        <v>131</v>
      </c>
      <c r="BE226" s="135">
        <f>IF(N226="základní",J226,0)</f>
        <v>0</v>
      </c>
      <c r="BF226" s="135">
        <f>IF(N226="snížená",J226,0)</f>
        <v>0</v>
      </c>
      <c r="BG226" s="135">
        <f>IF(N226="zákl. přenesená",J226,0)</f>
        <v>0</v>
      </c>
      <c r="BH226" s="135">
        <f>IF(N226="sníž. přenesená",J226,0)</f>
        <v>0</v>
      </c>
      <c r="BI226" s="135">
        <f>IF(N226="nulová",J226,0)</f>
        <v>0</v>
      </c>
      <c r="BJ226" s="17" t="s">
        <v>139</v>
      </c>
      <c r="BK226" s="135">
        <f>ROUND(I226*H226,2)</f>
        <v>0</v>
      </c>
      <c r="BL226" s="17" t="s">
        <v>138</v>
      </c>
      <c r="BM226" s="134" t="s">
        <v>300</v>
      </c>
    </row>
    <row r="227" spans="2:65" s="1" customFormat="1" ht="10.199999999999999">
      <c r="B227" s="32"/>
      <c r="D227" s="136" t="s">
        <v>141</v>
      </c>
      <c r="F227" s="137" t="s">
        <v>301</v>
      </c>
      <c r="I227" s="138"/>
      <c r="L227" s="32"/>
      <c r="M227" s="139"/>
      <c r="T227" s="53"/>
      <c r="AT227" s="17" t="s">
        <v>141</v>
      </c>
      <c r="AU227" s="17" t="s">
        <v>139</v>
      </c>
    </row>
    <row r="228" spans="2:65" s="1" customFormat="1" ht="10.199999999999999">
      <c r="B228" s="32"/>
      <c r="D228" s="140" t="s">
        <v>143</v>
      </c>
      <c r="F228" s="141" t="s">
        <v>302</v>
      </c>
      <c r="I228" s="138"/>
      <c r="L228" s="32"/>
      <c r="M228" s="139"/>
      <c r="T228" s="53"/>
      <c r="AT228" s="17" t="s">
        <v>143</v>
      </c>
      <c r="AU228" s="17" t="s">
        <v>139</v>
      </c>
    </row>
    <row r="229" spans="2:65" s="12" customFormat="1" ht="10.199999999999999">
      <c r="B229" s="142"/>
      <c r="D229" s="136" t="s">
        <v>145</v>
      </c>
      <c r="E229" s="143" t="s">
        <v>19</v>
      </c>
      <c r="F229" s="144" t="s">
        <v>303</v>
      </c>
      <c r="H229" s="143" t="s">
        <v>19</v>
      </c>
      <c r="I229" s="145"/>
      <c r="L229" s="142"/>
      <c r="M229" s="146"/>
      <c r="T229" s="147"/>
      <c r="AT229" s="143" t="s">
        <v>145</v>
      </c>
      <c r="AU229" s="143" t="s">
        <v>139</v>
      </c>
      <c r="AV229" s="12" t="s">
        <v>14</v>
      </c>
      <c r="AW229" s="12" t="s">
        <v>35</v>
      </c>
      <c r="AX229" s="12" t="s">
        <v>73</v>
      </c>
      <c r="AY229" s="143" t="s">
        <v>131</v>
      </c>
    </row>
    <row r="230" spans="2:65" s="12" customFormat="1" ht="10.199999999999999">
      <c r="B230" s="142"/>
      <c r="D230" s="136" t="s">
        <v>145</v>
      </c>
      <c r="E230" s="143" t="s">
        <v>19</v>
      </c>
      <c r="F230" s="144" t="s">
        <v>282</v>
      </c>
      <c r="H230" s="143" t="s">
        <v>19</v>
      </c>
      <c r="I230" s="145"/>
      <c r="L230" s="142"/>
      <c r="M230" s="146"/>
      <c r="T230" s="147"/>
      <c r="AT230" s="143" t="s">
        <v>145</v>
      </c>
      <c r="AU230" s="143" t="s">
        <v>139</v>
      </c>
      <c r="AV230" s="12" t="s">
        <v>14</v>
      </c>
      <c r="AW230" s="12" t="s">
        <v>35</v>
      </c>
      <c r="AX230" s="12" t="s">
        <v>73</v>
      </c>
      <c r="AY230" s="143" t="s">
        <v>131</v>
      </c>
    </row>
    <row r="231" spans="2:65" s="13" customFormat="1" ht="10.199999999999999">
      <c r="B231" s="148"/>
      <c r="D231" s="136" t="s">
        <v>145</v>
      </c>
      <c r="E231" s="149" t="s">
        <v>19</v>
      </c>
      <c r="F231" s="150" t="s">
        <v>304</v>
      </c>
      <c r="H231" s="151">
        <v>29.375</v>
      </c>
      <c r="I231" s="152"/>
      <c r="L231" s="148"/>
      <c r="M231" s="153"/>
      <c r="T231" s="154"/>
      <c r="AT231" s="149" t="s">
        <v>145</v>
      </c>
      <c r="AU231" s="149" t="s">
        <v>139</v>
      </c>
      <c r="AV231" s="13" t="s">
        <v>139</v>
      </c>
      <c r="AW231" s="13" t="s">
        <v>35</v>
      </c>
      <c r="AX231" s="13" t="s">
        <v>73</v>
      </c>
      <c r="AY231" s="149" t="s">
        <v>131</v>
      </c>
    </row>
    <row r="232" spans="2:65" s="12" customFormat="1" ht="10.199999999999999">
      <c r="B232" s="142"/>
      <c r="D232" s="136" t="s">
        <v>145</v>
      </c>
      <c r="E232" s="143" t="s">
        <v>19</v>
      </c>
      <c r="F232" s="144" t="s">
        <v>284</v>
      </c>
      <c r="H232" s="143" t="s">
        <v>19</v>
      </c>
      <c r="I232" s="145"/>
      <c r="L232" s="142"/>
      <c r="M232" s="146"/>
      <c r="T232" s="147"/>
      <c r="AT232" s="143" t="s">
        <v>145</v>
      </c>
      <c r="AU232" s="143" t="s">
        <v>139</v>
      </c>
      <c r="AV232" s="12" t="s">
        <v>14</v>
      </c>
      <c r="AW232" s="12" t="s">
        <v>35</v>
      </c>
      <c r="AX232" s="12" t="s">
        <v>73</v>
      </c>
      <c r="AY232" s="143" t="s">
        <v>131</v>
      </c>
    </row>
    <row r="233" spans="2:65" s="13" customFormat="1" ht="10.199999999999999">
      <c r="B233" s="148"/>
      <c r="D233" s="136" t="s">
        <v>145</v>
      </c>
      <c r="E233" s="149" t="s">
        <v>19</v>
      </c>
      <c r="F233" s="150" t="s">
        <v>305</v>
      </c>
      <c r="H233" s="151">
        <v>4.6500000000000004</v>
      </c>
      <c r="I233" s="152"/>
      <c r="L233" s="148"/>
      <c r="M233" s="153"/>
      <c r="T233" s="154"/>
      <c r="AT233" s="149" t="s">
        <v>145</v>
      </c>
      <c r="AU233" s="149" t="s">
        <v>139</v>
      </c>
      <c r="AV233" s="13" t="s">
        <v>139</v>
      </c>
      <c r="AW233" s="13" t="s">
        <v>35</v>
      </c>
      <c r="AX233" s="13" t="s">
        <v>73</v>
      </c>
      <c r="AY233" s="149" t="s">
        <v>131</v>
      </c>
    </row>
    <row r="234" spans="2:65" s="13" customFormat="1" ht="10.199999999999999">
      <c r="B234" s="148"/>
      <c r="D234" s="136" t="s">
        <v>145</v>
      </c>
      <c r="E234" s="149" t="s">
        <v>19</v>
      </c>
      <c r="F234" s="150" t="s">
        <v>306</v>
      </c>
      <c r="H234" s="151">
        <v>6.3</v>
      </c>
      <c r="I234" s="152"/>
      <c r="L234" s="148"/>
      <c r="M234" s="153"/>
      <c r="T234" s="154"/>
      <c r="AT234" s="149" t="s">
        <v>145</v>
      </c>
      <c r="AU234" s="149" t="s">
        <v>139</v>
      </c>
      <c r="AV234" s="13" t="s">
        <v>139</v>
      </c>
      <c r="AW234" s="13" t="s">
        <v>35</v>
      </c>
      <c r="AX234" s="13" t="s">
        <v>73</v>
      </c>
      <c r="AY234" s="149" t="s">
        <v>131</v>
      </c>
    </row>
    <row r="235" spans="2:65" s="12" customFormat="1" ht="10.199999999999999">
      <c r="B235" s="142"/>
      <c r="D235" s="136" t="s">
        <v>145</v>
      </c>
      <c r="E235" s="143" t="s">
        <v>19</v>
      </c>
      <c r="F235" s="144" t="s">
        <v>287</v>
      </c>
      <c r="H235" s="143" t="s">
        <v>19</v>
      </c>
      <c r="I235" s="145"/>
      <c r="L235" s="142"/>
      <c r="M235" s="146"/>
      <c r="T235" s="147"/>
      <c r="AT235" s="143" t="s">
        <v>145</v>
      </c>
      <c r="AU235" s="143" t="s">
        <v>139</v>
      </c>
      <c r="AV235" s="12" t="s">
        <v>14</v>
      </c>
      <c r="AW235" s="12" t="s">
        <v>35</v>
      </c>
      <c r="AX235" s="12" t="s">
        <v>73</v>
      </c>
      <c r="AY235" s="143" t="s">
        <v>131</v>
      </c>
    </row>
    <row r="236" spans="2:65" s="13" customFormat="1" ht="10.199999999999999">
      <c r="B236" s="148"/>
      <c r="D236" s="136" t="s">
        <v>145</v>
      </c>
      <c r="E236" s="149" t="s">
        <v>19</v>
      </c>
      <c r="F236" s="150" t="s">
        <v>307</v>
      </c>
      <c r="H236" s="151">
        <v>2.7749999999999999</v>
      </c>
      <c r="I236" s="152"/>
      <c r="L236" s="148"/>
      <c r="M236" s="153"/>
      <c r="T236" s="154"/>
      <c r="AT236" s="149" t="s">
        <v>145</v>
      </c>
      <c r="AU236" s="149" t="s">
        <v>139</v>
      </c>
      <c r="AV236" s="13" t="s">
        <v>139</v>
      </c>
      <c r="AW236" s="13" t="s">
        <v>35</v>
      </c>
      <c r="AX236" s="13" t="s">
        <v>73</v>
      </c>
      <c r="AY236" s="149" t="s">
        <v>131</v>
      </c>
    </row>
    <row r="237" spans="2:65" s="12" customFormat="1" ht="10.199999999999999">
      <c r="B237" s="142"/>
      <c r="D237" s="136" t="s">
        <v>145</v>
      </c>
      <c r="E237" s="143" t="s">
        <v>19</v>
      </c>
      <c r="F237" s="144" t="s">
        <v>289</v>
      </c>
      <c r="H237" s="143" t="s">
        <v>19</v>
      </c>
      <c r="I237" s="145"/>
      <c r="L237" s="142"/>
      <c r="M237" s="146"/>
      <c r="T237" s="147"/>
      <c r="AT237" s="143" t="s">
        <v>145</v>
      </c>
      <c r="AU237" s="143" t="s">
        <v>139</v>
      </c>
      <c r="AV237" s="12" t="s">
        <v>14</v>
      </c>
      <c r="AW237" s="12" t="s">
        <v>35</v>
      </c>
      <c r="AX237" s="12" t="s">
        <v>73</v>
      </c>
      <c r="AY237" s="143" t="s">
        <v>131</v>
      </c>
    </row>
    <row r="238" spans="2:65" s="13" customFormat="1" ht="10.199999999999999">
      <c r="B238" s="148"/>
      <c r="D238" s="136" t="s">
        <v>145</v>
      </c>
      <c r="E238" s="149" t="s">
        <v>19</v>
      </c>
      <c r="F238" s="150" t="s">
        <v>308</v>
      </c>
      <c r="H238" s="151">
        <v>4.0999999999999996</v>
      </c>
      <c r="I238" s="152"/>
      <c r="L238" s="148"/>
      <c r="M238" s="153"/>
      <c r="T238" s="154"/>
      <c r="AT238" s="149" t="s">
        <v>145</v>
      </c>
      <c r="AU238" s="149" t="s">
        <v>139</v>
      </c>
      <c r="AV238" s="13" t="s">
        <v>139</v>
      </c>
      <c r="AW238" s="13" t="s">
        <v>35</v>
      </c>
      <c r="AX238" s="13" t="s">
        <v>73</v>
      </c>
      <c r="AY238" s="149" t="s">
        <v>131</v>
      </c>
    </row>
    <row r="239" spans="2:65" s="12" customFormat="1" ht="10.199999999999999">
      <c r="B239" s="142"/>
      <c r="D239" s="136" t="s">
        <v>145</v>
      </c>
      <c r="E239" s="143" t="s">
        <v>19</v>
      </c>
      <c r="F239" s="144" t="s">
        <v>291</v>
      </c>
      <c r="H239" s="143" t="s">
        <v>19</v>
      </c>
      <c r="I239" s="145"/>
      <c r="L239" s="142"/>
      <c r="M239" s="146"/>
      <c r="T239" s="147"/>
      <c r="AT239" s="143" t="s">
        <v>145</v>
      </c>
      <c r="AU239" s="143" t="s">
        <v>139</v>
      </c>
      <c r="AV239" s="12" t="s">
        <v>14</v>
      </c>
      <c r="AW239" s="12" t="s">
        <v>35</v>
      </c>
      <c r="AX239" s="12" t="s">
        <v>73</v>
      </c>
      <c r="AY239" s="143" t="s">
        <v>131</v>
      </c>
    </row>
    <row r="240" spans="2:65" s="13" customFormat="1" ht="10.199999999999999">
      <c r="B240" s="148"/>
      <c r="D240" s="136" t="s">
        <v>145</v>
      </c>
      <c r="E240" s="149" t="s">
        <v>19</v>
      </c>
      <c r="F240" s="150" t="s">
        <v>309</v>
      </c>
      <c r="H240" s="151">
        <v>0.67500000000000004</v>
      </c>
      <c r="I240" s="152"/>
      <c r="L240" s="148"/>
      <c r="M240" s="153"/>
      <c r="T240" s="154"/>
      <c r="AT240" s="149" t="s">
        <v>145</v>
      </c>
      <c r="AU240" s="149" t="s">
        <v>139</v>
      </c>
      <c r="AV240" s="13" t="s">
        <v>139</v>
      </c>
      <c r="AW240" s="13" t="s">
        <v>35</v>
      </c>
      <c r="AX240" s="13" t="s">
        <v>73</v>
      </c>
      <c r="AY240" s="149" t="s">
        <v>131</v>
      </c>
    </row>
    <row r="241" spans="2:65" s="12" customFormat="1" ht="10.199999999999999">
      <c r="B241" s="142"/>
      <c r="D241" s="136" t="s">
        <v>145</v>
      </c>
      <c r="E241" s="143" t="s">
        <v>19</v>
      </c>
      <c r="F241" s="144" t="s">
        <v>293</v>
      </c>
      <c r="H241" s="143" t="s">
        <v>19</v>
      </c>
      <c r="I241" s="145"/>
      <c r="L241" s="142"/>
      <c r="M241" s="146"/>
      <c r="T241" s="147"/>
      <c r="AT241" s="143" t="s">
        <v>145</v>
      </c>
      <c r="AU241" s="143" t="s">
        <v>139</v>
      </c>
      <c r="AV241" s="12" t="s">
        <v>14</v>
      </c>
      <c r="AW241" s="12" t="s">
        <v>35</v>
      </c>
      <c r="AX241" s="12" t="s">
        <v>73</v>
      </c>
      <c r="AY241" s="143" t="s">
        <v>131</v>
      </c>
    </row>
    <row r="242" spans="2:65" s="13" customFormat="1" ht="10.199999999999999">
      <c r="B242" s="148"/>
      <c r="D242" s="136" t="s">
        <v>145</v>
      </c>
      <c r="E242" s="149" t="s">
        <v>19</v>
      </c>
      <c r="F242" s="150" t="s">
        <v>310</v>
      </c>
      <c r="H242" s="151">
        <v>4.5</v>
      </c>
      <c r="I242" s="152"/>
      <c r="L242" s="148"/>
      <c r="M242" s="153"/>
      <c r="T242" s="154"/>
      <c r="AT242" s="149" t="s">
        <v>145</v>
      </c>
      <c r="AU242" s="149" t="s">
        <v>139</v>
      </c>
      <c r="AV242" s="13" t="s">
        <v>139</v>
      </c>
      <c r="AW242" s="13" t="s">
        <v>35</v>
      </c>
      <c r="AX242" s="13" t="s">
        <v>73</v>
      </c>
      <c r="AY242" s="149" t="s">
        <v>131</v>
      </c>
    </row>
    <row r="243" spans="2:65" s="12" customFormat="1" ht="10.199999999999999">
      <c r="B243" s="142"/>
      <c r="D243" s="136" t="s">
        <v>145</v>
      </c>
      <c r="E243" s="143" t="s">
        <v>19</v>
      </c>
      <c r="F243" s="144" t="s">
        <v>295</v>
      </c>
      <c r="H243" s="143" t="s">
        <v>19</v>
      </c>
      <c r="I243" s="145"/>
      <c r="L243" s="142"/>
      <c r="M243" s="146"/>
      <c r="T243" s="147"/>
      <c r="AT243" s="143" t="s">
        <v>145</v>
      </c>
      <c r="AU243" s="143" t="s">
        <v>139</v>
      </c>
      <c r="AV243" s="12" t="s">
        <v>14</v>
      </c>
      <c r="AW243" s="12" t="s">
        <v>35</v>
      </c>
      <c r="AX243" s="12" t="s">
        <v>73</v>
      </c>
      <c r="AY243" s="143" t="s">
        <v>131</v>
      </c>
    </row>
    <row r="244" spans="2:65" s="13" customFormat="1" ht="10.199999999999999">
      <c r="B244" s="148"/>
      <c r="D244" s="136" t="s">
        <v>145</v>
      </c>
      <c r="E244" s="149" t="s">
        <v>19</v>
      </c>
      <c r="F244" s="150" t="s">
        <v>311</v>
      </c>
      <c r="H244" s="151">
        <v>2.4</v>
      </c>
      <c r="I244" s="152"/>
      <c r="L244" s="148"/>
      <c r="M244" s="153"/>
      <c r="T244" s="154"/>
      <c r="AT244" s="149" t="s">
        <v>145</v>
      </c>
      <c r="AU244" s="149" t="s">
        <v>139</v>
      </c>
      <c r="AV244" s="13" t="s">
        <v>139</v>
      </c>
      <c r="AW244" s="13" t="s">
        <v>35</v>
      </c>
      <c r="AX244" s="13" t="s">
        <v>73</v>
      </c>
      <c r="AY244" s="149" t="s">
        <v>131</v>
      </c>
    </row>
    <row r="245" spans="2:65" s="14" customFormat="1" ht="10.199999999999999">
      <c r="B245" s="155"/>
      <c r="D245" s="136" t="s">
        <v>145</v>
      </c>
      <c r="E245" s="156" t="s">
        <v>19</v>
      </c>
      <c r="F245" s="157" t="s">
        <v>166</v>
      </c>
      <c r="H245" s="158">
        <v>54.774999999999999</v>
      </c>
      <c r="I245" s="159"/>
      <c r="L245" s="155"/>
      <c r="M245" s="160"/>
      <c r="T245" s="161"/>
      <c r="AT245" s="156" t="s">
        <v>145</v>
      </c>
      <c r="AU245" s="156" t="s">
        <v>139</v>
      </c>
      <c r="AV245" s="14" t="s">
        <v>138</v>
      </c>
      <c r="AW245" s="14" t="s">
        <v>35</v>
      </c>
      <c r="AX245" s="14" t="s">
        <v>14</v>
      </c>
      <c r="AY245" s="156" t="s">
        <v>131</v>
      </c>
    </row>
    <row r="246" spans="2:65" s="1" customFormat="1" ht="21.75" customHeight="1">
      <c r="B246" s="32"/>
      <c r="C246" s="123" t="s">
        <v>7</v>
      </c>
      <c r="D246" s="123" t="s">
        <v>133</v>
      </c>
      <c r="E246" s="124" t="s">
        <v>312</v>
      </c>
      <c r="F246" s="125" t="s">
        <v>313</v>
      </c>
      <c r="G246" s="126" t="s">
        <v>136</v>
      </c>
      <c r="H246" s="127">
        <v>51.03</v>
      </c>
      <c r="I246" s="128"/>
      <c r="J246" s="129">
        <f>ROUND(I246*H246,2)</f>
        <v>0</v>
      </c>
      <c r="K246" s="125" t="s">
        <v>137</v>
      </c>
      <c r="L246" s="32"/>
      <c r="M246" s="130" t="s">
        <v>19</v>
      </c>
      <c r="N246" s="131" t="s">
        <v>45</v>
      </c>
      <c r="P246" s="132">
        <f>O246*H246</f>
        <v>0</v>
      </c>
      <c r="Q246" s="132">
        <v>2.5999999999999998E-4</v>
      </c>
      <c r="R246" s="132">
        <f>Q246*H246</f>
        <v>1.32678E-2</v>
      </c>
      <c r="S246" s="132">
        <v>0</v>
      </c>
      <c r="T246" s="133">
        <f>S246*H246</f>
        <v>0</v>
      </c>
      <c r="AR246" s="134" t="s">
        <v>138</v>
      </c>
      <c r="AT246" s="134" t="s">
        <v>133</v>
      </c>
      <c r="AU246" s="134" t="s">
        <v>139</v>
      </c>
      <c r="AY246" s="17" t="s">
        <v>131</v>
      </c>
      <c r="BE246" s="135">
        <f>IF(N246="základní",J246,0)</f>
        <v>0</v>
      </c>
      <c r="BF246" s="135">
        <f>IF(N246="snížená",J246,0)</f>
        <v>0</v>
      </c>
      <c r="BG246" s="135">
        <f>IF(N246="zákl. přenesená",J246,0)</f>
        <v>0</v>
      </c>
      <c r="BH246" s="135">
        <f>IF(N246="sníž. přenesená",J246,0)</f>
        <v>0</v>
      </c>
      <c r="BI246" s="135">
        <f>IF(N246="nulová",J246,0)</f>
        <v>0</v>
      </c>
      <c r="BJ246" s="17" t="s">
        <v>139</v>
      </c>
      <c r="BK246" s="135">
        <f>ROUND(I246*H246,2)</f>
        <v>0</v>
      </c>
      <c r="BL246" s="17" t="s">
        <v>138</v>
      </c>
      <c r="BM246" s="134" t="s">
        <v>314</v>
      </c>
    </row>
    <row r="247" spans="2:65" s="1" customFormat="1" ht="19.2">
      <c r="B247" s="32"/>
      <c r="D247" s="136" t="s">
        <v>141</v>
      </c>
      <c r="F247" s="137" t="s">
        <v>315</v>
      </c>
      <c r="I247" s="138"/>
      <c r="L247" s="32"/>
      <c r="M247" s="139"/>
      <c r="T247" s="53"/>
      <c r="AT247" s="17" t="s">
        <v>141</v>
      </c>
      <c r="AU247" s="17" t="s">
        <v>139</v>
      </c>
    </row>
    <row r="248" spans="2:65" s="1" customFormat="1" ht="10.199999999999999">
      <c r="B248" s="32"/>
      <c r="D248" s="140" t="s">
        <v>143</v>
      </c>
      <c r="F248" s="141" t="s">
        <v>316</v>
      </c>
      <c r="I248" s="138"/>
      <c r="L248" s="32"/>
      <c r="M248" s="139"/>
      <c r="T248" s="53"/>
      <c r="AT248" s="17" t="s">
        <v>143</v>
      </c>
      <c r="AU248" s="17" t="s">
        <v>139</v>
      </c>
    </row>
    <row r="249" spans="2:65" s="12" customFormat="1" ht="10.199999999999999">
      <c r="B249" s="142"/>
      <c r="D249" s="136" t="s">
        <v>145</v>
      </c>
      <c r="E249" s="143" t="s">
        <v>19</v>
      </c>
      <c r="F249" s="144" t="s">
        <v>317</v>
      </c>
      <c r="H249" s="143" t="s">
        <v>19</v>
      </c>
      <c r="I249" s="145"/>
      <c r="L249" s="142"/>
      <c r="M249" s="146"/>
      <c r="T249" s="147"/>
      <c r="AT249" s="143" t="s">
        <v>145</v>
      </c>
      <c r="AU249" s="143" t="s">
        <v>139</v>
      </c>
      <c r="AV249" s="12" t="s">
        <v>14</v>
      </c>
      <c r="AW249" s="12" t="s">
        <v>35</v>
      </c>
      <c r="AX249" s="12" t="s">
        <v>73</v>
      </c>
      <c r="AY249" s="143" t="s">
        <v>131</v>
      </c>
    </row>
    <row r="250" spans="2:65" s="13" customFormat="1" ht="10.199999999999999">
      <c r="B250" s="148"/>
      <c r="D250" s="136" t="s">
        <v>145</v>
      </c>
      <c r="E250" s="149" t="s">
        <v>19</v>
      </c>
      <c r="F250" s="150" t="s">
        <v>318</v>
      </c>
      <c r="H250" s="151">
        <v>32</v>
      </c>
      <c r="I250" s="152"/>
      <c r="L250" s="148"/>
      <c r="M250" s="153"/>
      <c r="T250" s="154"/>
      <c r="AT250" s="149" t="s">
        <v>145</v>
      </c>
      <c r="AU250" s="149" t="s">
        <v>139</v>
      </c>
      <c r="AV250" s="13" t="s">
        <v>139</v>
      </c>
      <c r="AW250" s="13" t="s">
        <v>35</v>
      </c>
      <c r="AX250" s="13" t="s">
        <v>73</v>
      </c>
      <c r="AY250" s="149" t="s">
        <v>131</v>
      </c>
    </row>
    <row r="251" spans="2:65" s="13" customFormat="1" ht="10.199999999999999">
      <c r="B251" s="148"/>
      <c r="D251" s="136" t="s">
        <v>145</v>
      </c>
      <c r="E251" s="149" t="s">
        <v>19</v>
      </c>
      <c r="F251" s="150" t="s">
        <v>319</v>
      </c>
      <c r="H251" s="151">
        <v>14.4</v>
      </c>
      <c r="I251" s="152"/>
      <c r="L251" s="148"/>
      <c r="M251" s="153"/>
      <c r="T251" s="154"/>
      <c r="AT251" s="149" t="s">
        <v>145</v>
      </c>
      <c r="AU251" s="149" t="s">
        <v>139</v>
      </c>
      <c r="AV251" s="13" t="s">
        <v>139</v>
      </c>
      <c r="AW251" s="13" t="s">
        <v>35</v>
      </c>
      <c r="AX251" s="13" t="s">
        <v>73</v>
      </c>
      <c r="AY251" s="149" t="s">
        <v>131</v>
      </c>
    </row>
    <row r="252" spans="2:65" s="13" customFormat="1" ht="10.199999999999999">
      <c r="B252" s="148"/>
      <c r="D252" s="136" t="s">
        <v>145</v>
      </c>
      <c r="E252" s="149" t="s">
        <v>19</v>
      </c>
      <c r="F252" s="150" t="s">
        <v>320</v>
      </c>
      <c r="H252" s="151">
        <v>3.1</v>
      </c>
      <c r="I252" s="152"/>
      <c r="L252" s="148"/>
      <c r="M252" s="153"/>
      <c r="T252" s="154"/>
      <c r="AT252" s="149" t="s">
        <v>145</v>
      </c>
      <c r="AU252" s="149" t="s">
        <v>139</v>
      </c>
      <c r="AV252" s="13" t="s">
        <v>139</v>
      </c>
      <c r="AW252" s="13" t="s">
        <v>35</v>
      </c>
      <c r="AX252" s="13" t="s">
        <v>73</v>
      </c>
      <c r="AY252" s="149" t="s">
        <v>131</v>
      </c>
    </row>
    <row r="253" spans="2:65" s="13" customFormat="1" ht="10.199999999999999">
      <c r="B253" s="148"/>
      <c r="D253" s="136" t="s">
        <v>145</v>
      </c>
      <c r="E253" s="149" t="s">
        <v>19</v>
      </c>
      <c r="F253" s="150" t="s">
        <v>321</v>
      </c>
      <c r="H253" s="151">
        <v>1.53</v>
      </c>
      <c r="I253" s="152"/>
      <c r="L253" s="148"/>
      <c r="M253" s="153"/>
      <c r="T253" s="154"/>
      <c r="AT253" s="149" t="s">
        <v>145</v>
      </c>
      <c r="AU253" s="149" t="s">
        <v>139</v>
      </c>
      <c r="AV253" s="13" t="s">
        <v>139</v>
      </c>
      <c r="AW253" s="13" t="s">
        <v>35</v>
      </c>
      <c r="AX253" s="13" t="s">
        <v>73</v>
      </c>
      <c r="AY253" s="149" t="s">
        <v>131</v>
      </c>
    </row>
    <row r="254" spans="2:65" s="14" customFormat="1" ht="10.199999999999999">
      <c r="B254" s="155"/>
      <c r="D254" s="136" t="s">
        <v>145</v>
      </c>
      <c r="E254" s="156" t="s">
        <v>19</v>
      </c>
      <c r="F254" s="157" t="s">
        <v>166</v>
      </c>
      <c r="H254" s="158">
        <v>51.03</v>
      </c>
      <c r="I254" s="159"/>
      <c r="L254" s="155"/>
      <c r="M254" s="160"/>
      <c r="T254" s="161"/>
      <c r="AT254" s="156" t="s">
        <v>145</v>
      </c>
      <c r="AU254" s="156" t="s">
        <v>139</v>
      </c>
      <c r="AV254" s="14" t="s">
        <v>138</v>
      </c>
      <c r="AW254" s="14" t="s">
        <v>35</v>
      </c>
      <c r="AX254" s="14" t="s">
        <v>14</v>
      </c>
      <c r="AY254" s="156" t="s">
        <v>131</v>
      </c>
    </row>
    <row r="255" spans="2:65" s="1" customFormat="1" ht="24.15" customHeight="1">
      <c r="B255" s="32"/>
      <c r="C255" s="123" t="s">
        <v>322</v>
      </c>
      <c r="D255" s="123" t="s">
        <v>133</v>
      </c>
      <c r="E255" s="124" t="s">
        <v>323</v>
      </c>
      <c r="F255" s="125" t="s">
        <v>324</v>
      </c>
      <c r="G255" s="126" t="s">
        <v>136</v>
      </c>
      <c r="H255" s="127">
        <v>51.03</v>
      </c>
      <c r="I255" s="128"/>
      <c r="J255" s="129">
        <f>ROUND(I255*H255,2)</f>
        <v>0</v>
      </c>
      <c r="K255" s="125" t="s">
        <v>137</v>
      </c>
      <c r="L255" s="32"/>
      <c r="M255" s="130" t="s">
        <v>19</v>
      </c>
      <c r="N255" s="131" t="s">
        <v>45</v>
      </c>
      <c r="P255" s="132">
        <f>O255*H255</f>
        <v>0</v>
      </c>
      <c r="Q255" s="132">
        <v>4.3800000000000002E-3</v>
      </c>
      <c r="R255" s="132">
        <f>Q255*H255</f>
        <v>0.22351140000000003</v>
      </c>
      <c r="S255" s="132">
        <v>0</v>
      </c>
      <c r="T255" s="133">
        <f>S255*H255</f>
        <v>0</v>
      </c>
      <c r="AR255" s="134" t="s">
        <v>138</v>
      </c>
      <c r="AT255" s="134" t="s">
        <v>133</v>
      </c>
      <c r="AU255" s="134" t="s">
        <v>139</v>
      </c>
      <c r="AY255" s="17" t="s">
        <v>131</v>
      </c>
      <c r="BE255" s="135">
        <f>IF(N255="základní",J255,0)</f>
        <v>0</v>
      </c>
      <c r="BF255" s="135">
        <f>IF(N255="snížená",J255,0)</f>
        <v>0</v>
      </c>
      <c r="BG255" s="135">
        <f>IF(N255="zákl. přenesená",J255,0)</f>
        <v>0</v>
      </c>
      <c r="BH255" s="135">
        <f>IF(N255="sníž. přenesená",J255,0)</f>
        <v>0</v>
      </c>
      <c r="BI255" s="135">
        <f>IF(N255="nulová",J255,0)</f>
        <v>0</v>
      </c>
      <c r="BJ255" s="17" t="s">
        <v>139</v>
      </c>
      <c r="BK255" s="135">
        <f>ROUND(I255*H255,2)</f>
        <v>0</v>
      </c>
      <c r="BL255" s="17" t="s">
        <v>138</v>
      </c>
      <c r="BM255" s="134" t="s">
        <v>325</v>
      </c>
    </row>
    <row r="256" spans="2:65" s="1" customFormat="1" ht="19.2">
      <c r="B256" s="32"/>
      <c r="D256" s="136" t="s">
        <v>141</v>
      </c>
      <c r="F256" s="137" t="s">
        <v>326</v>
      </c>
      <c r="I256" s="138"/>
      <c r="L256" s="32"/>
      <c r="M256" s="139"/>
      <c r="T256" s="53"/>
      <c r="AT256" s="17" t="s">
        <v>141</v>
      </c>
      <c r="AU256" s="17" t="s">
        <v>139</v>
      </c>
    </row>
    <row r="257" spans="2:65" s="1" customFormat="1" ht="10.199999999999999">
      <c r="B257" s="32"/>
      <c r="D257" s="140" t="s">
        <v>143</v>
      </c>
      <c r="F257" s="141" t="s">
        <v>327</v>
      </c>
      <c r="I257" s="138"/>
      <c r="L257" s="32"/>
      <c r="M257" s="139"/>
      <c r="T257" s="53"/>
      <c r="AT257" s="17" t="s">
        <v>143</v>
      </c>
      <c r="AU257" s="17" t="s">
        <v>139</v>
      </c>
    </row>
    <row r="258" spans="2:65" s="12" customFormat="1" ht="10.199999999999999">
      <c r="B258" s="142"/>
      <c r="D258" s="136" t="s">
        <v>145</v>
      </c>
      <c r="E258" s="143" t="s">
        <v>19</v>
      </c>
      <c r="F258" s="144" t="s">
        <v>317</v>
      </c>
      <c r="H258" s="143" t="s">
        <v>19</v>
      </c>
      <c r="I258" s="145"/>
      <c r="L258" s="142"/>
      <c r="M258" s="146"/>
      <c r="T258" s="147"/>
      <c r="AT258" s="143" t="s">
        <v>145</v>
      </c>
      <c r="AU258" s="143" t="s">
        <v>139</v>
      </c>
      <c r="AV258" s="12" t="s">
        <v>14</v>
      </c>
      <c r="AW258" s="12" t="s">
        <v>35</v>
      </c>
      <c r="AX258" s="12" t="s">
        <v>73</v>
      </c>
      <c r="AY258" s="143" t="s">
        <v>131</v>
      </c>
    </row>
    <row r="259" spans="2:65" s="13" customFormat="1" ht="10.199999999999999">
      <c r="B259" s="148"/>
      <c r="D259" s="136" t="s">
        <v>145</v>
      </c>
      <c r="E259" s="149" t="s">
        <v>19</v>
      </c>
      <c r="F259" s="150" t="s">
        <v>318</v>
      </c>
      <c r="H259" s="151">
        <v>32</v>
      </c>
      <c r="I259" s="152"/>
      <c r="L259" s="148"/>
      <c r="M259" s="153"/>
      <c r="T259" s="154"/>
      <c r="AT259" s="149" t="s">
        <v>145</v>
      </c>
      <c r="AU259" s="149" t="s">
        <v>139</v>
      </c>
      <c r="AV259" s="13" t="s">
        <v>139</v>
      </c>
      <c r="AW259" s="13" t="s">
        <v>35</v>
      </c>
      <c r="AX259" s="13" t="s">
        <v>73</v>
      </c>
      <c r="AY259" s="149" t="s">
        <v>131</v>
      </c>
    </row>
    <row r="260" spans="2:65" s="13" customFormat="1" ht="10.199999999999999">
      <c r="B260" s="148"/>
      <c r="D260" s="136" t="s">
        <v>145</v>
      </c>
      <c r="E260" s="149" t="s">
        <v>19</v>
      </c>
      <c r="F260" s="150" t="s">
        <v>319</v>
      </c>
      <c r="H260" s="151">
        <v>14.4</v>
      </c>
      <c r="I260" s="152"/>
      <c r="L260" s="148"/>
      <c r="M260" s="153"/>
      <c r="T260" s="154"/>
      <c r="AT260" s="149" t="s">
        <v>145</v>
      </c>
      <c r="AU260" s="149" t="s">
        <v>139</v>
      </c>
      <c r="AV260" s="13" t="s">
        <v>139</v>
      </c>
      <c r="AW260" s="13" t="s">
        <v>35</v>
      </c>
      <c r="AX260" s="13" t="s">
        <v>73</v>
      </c>
      <c r="AY260" s="149" t="s">
        <v>131</v>
      </c>
    </row>
    <row r="261" spans="2:65" s="13" customFormat="1" ht="10.199999999999999">
      <c r="B261" s="148"/>
      <c r="D261" s="136" t="s">
        <v>145</v>
      </c>
      <c r="E261" s="149" t="s">
        <v>19</v>
      </c>
      <c r="F261" s="150" t="s">
        <v>320</v>
      </c>
      <c r="H261" s="151">
        <v>3.1</v>
      </c>
      <c r="I261" s="152"/>
      <c r="L261" s="148"/>
      <c r="M261" s="153"/>
      <c r="T261" s="154"/>
      <c r="AT261" s="149" t="s">
        <v>145</v>
      </c>
      <c r="AU261" s="149" t="s">
        <v>139</v>
      </c>
      <c r="AV261" s="13" t="s">
        <v>139</v>
      </c>
      <c r="AW261" s="13" t="s">
        <v>35</v>
      </c>
      <c r="AX261" s="13" t="s">
        <v>73</v>
      </c>
      <c r="AY261" s="149" t="s">
        <v>131</v>
      </c>
    </row>
    <row r="262" spans="2:65" s="13" customFormat="1" ht="10.199999999999999">
      <c r="B262" s="148"/>
      <c r="D262" s="136" t="s">
        <v>145</v>
      </c>
      <c r="E262" s="149" t="s">
        <v>19</v>
      </c>
      <c r="F262" s="150" t="s">
        <v>321</v>
      </c>
      <c r="H262" s="151">
        <v>1.53</v>
      </c>
      <c r="I262" s="152"/>
      <c r="L262" s="148"/>
      <c r="M262" s="153"/>
      <c r="T262" s="154"/>
      <c r="AT262" s="149" t="s">
        <v>145</v>
      </c>
      <c r="AU262" s="149" t="s">
        <v>139</v>
      </c>
      <c r="AV262" s="13" t="s">
        <v>139</v>
      </c>
      <c r="AW262" s="13" t="s">
        <v>35</v>
      </c>
      <c r="AX262" s="13" t="s">
        <v>73</v>
      </c>
      <c r="AY262" s="149" t="s">
        <v>131</v>
      </c>
    </row>
    <row r="263" spans="2:65" s="14" customFormat="1" ht="10.199999999999999">
      <c r="B263" s="155"/>
      <c r="D263" s="136" t="s">
        <v>145</v>
      </c>
      <c r="E263" s="156" t="s">
        <v>19</v>
      </c>
      <c r="F263" s="157" t="s">
        <v>166</v>
      </c>
      <c r="H263" s="158">
        <v>51.03</v>
      </c>
      <c r="I263" s="159"/>
      <c r="L263" s="155"/>
      <c r="M263" s="160"/>
      <c r="T263" s="161"/>
      <c r="AT263" s="156" t="s">
        <v>145</v>
      </c>
      <c r="AU263" s="156" t="s">
        <v>139</v>
      </c>
      <c r="AV263" s="14" t="s">
        <v>138</v>
      </c>
      <c r="AW263" s="14" t="s">
        <v>35</v>
      </c>
      <c r="AX263" s="14" t="s">
        <v>14</v>
      </c>
      <c r="AY263" s="156" t="s">
        <v>131</v>
      </c>
    </row>
    <row r="264" spans="2:65" s="1" customFormat="1" ht="49.05" customHeight="1">
      <c r="B264" s="32"/>
      <c r="C264" s="123" t="s">
        <v>328</v>
      </c>
      <c r="D264" s="123" t="s">
        <v>133</v>
      </c>
      <c r="E264" s="124" t="s">
        <v>329</v>
      </c>
      <c r="F264" s="125" t="s">
        <v>330</v>
      </c>
      <c r="G264" s="126" t="s">
        <v>136</v>
      </c>
      <c r="H264" s="127">
        <v>35.1</v>
      </c>
      <c r="I264" s="128"/>
      <c r="J264" s="129">
        <f>ROUND(I264*H264,2)</f>
        <v>0</v>
      </c>
      <c r="K264" s="125" t="s">
        <v>137</v>
      </c>
      <c r="L264" s="32"/>
      <c r="M264" s="130" t="s">
        <v>19</v>
      </c>
      <c r="N264" s="131" t="s">
        <v>45</v>
      </c>
      <c r="P264" s="132">
        <f>O264*H264</f>
        <v>0</v>
      </c>
      <c r="Q264" s="132">
        <v>1.1390000000000001E-2</v>
      </c>
      <c r="R264" s="132">
        <f>Q264*H264</f>
        <v>0.39978900000000006</v>
      </c>
      <c r="S264" s="132">
        <v>0</v>
      </c>
      <c r="T264" s="133">
        <f>S264*H264</f>
        <v>0</v>
      </c>
      <c r="AR264" s="134" t="s">
        <v>138</v>
      </c>
      <c r="AT264" s="134" t="s">
        <v>133</v>
      </c>
      <c r="AU264" s="134" t="s">
        <v>139</v>
      </c>
      <c r="AY264" s="17" t="s">
        <v>131</v>
      </c>
      <c r="BE264" s="135">
        <f>IF(N264="základní",J264,0)</f>
        <v>0</v>
      </c>
      <c r="BF264" s="135">
        <f>IF(N264="snížená",J264,0)</f>
        <v>0</v>
      </c>
      <c r="BG264" s="135">
        <f>IF(N264="zákl. přenesená",J264,0)</f>
        <v>0</v>
      </c>
      <c r="BH264" s="135">
        <f>IF(N264="sníž. přenesená",J264,0)</f>
        <v>0</v>
      </c>
      <c r="BI264" s="135">
        <f>IF(N264="nulová",J264,0)</f>
        <v>0</v>
      </c>
      <c r="BJ264" s="17" t="s">
        <v>139</v>
      </c>
      <c r="BK264" s="135">
        <f>ROUND(I264*H264,2)</f>
        <v>0</v>
      </c>
      <c r="BL264" s="17" t="s">
        <v>138</v>
      </c>
      <c r="BM264" s="134" t="s">
        <v>331</v>
      </c>
    </row>
    <row r="265" spans="2:65" s="1" customFormat="1" ht="48">
      <c r="B265" s="32"/>
      <c r="D265" s="136" t="s">
        <v>141</v>
      </c>
      <c r="F265" s="137" t="s">
        <v>332</v>
      </c>
      <c r="I265" s="138"/>
      <c r="L265" s="32"/>
      <c r="M265" s="139"/>
      <c r="T265" s="53"/>
      <c r="AT265" s="17" t="s">
        <v>141</v>
      </c>
      <c r="AU265" s="17" t="s">
        <v>139</v>
      </c>
    </row>
    <row r="266" spans="2:65" s="1" customFormat="1" ht="10.199999999999999">
      <c r="B266" s="32"/>
      <c r="D266" s="140" t="s">
        <v>143</v>
      </c>
      <c r="F266" s="141" t="s">
        <v>333</v>
      </c>
      <c r="I266" s="138"/>
      <c r="L266" s="32"/>
      <c r="M266" s="139"/>
      <c r="T266" s="53"/>
      <c r="AT266" s="17" t="s">
        <v>143</v>
      </c>
      <c r="AU266" s="17" t="s">
        <v>139</v>
      </c>
    </row>
    <row r="267" spans="2:65" s="12" customFormat="1" ht="10.199999999999999">
      <c r="B267" s="142"/>
      <c r="D267" s="136" t="s">
        <v>145</v>
      </c>
      <c r="E267" s="143" t="s">
        <v>19</v>
      </c>
      <c r="F267" s="144" t="s">
        <v>317</v>
      </c>
      <c r="H267" s="143" t="s">
        <v>19</v>
      </c>
      <c r="I267" s="145"/>
      <c r="L267" s="142"/>
      <c r="M267" s="146"/>
      <c r="T267" s="147"/>
      <c r="AT267" s="143" t="s">
        <v>145</v>
      </c>
      <c r="AU267" s="143" t="s">
        <v>139</v>
      </c>
      <c r="AV267" s="12" t="s">
        <v>14</v>
      </c>
      <c r="AW267" s="12" t="s">
        <v>35</v>
      </c>
      <c r="AX267" s="12" t="s">
        <v>73</v>
      </c>
      <c r="AY267" s="143" t="s">
        <v>131</v>
      </c>
    </row>
    <row r="268" spans="2:65" s="13" customFormat="1" ht="10.199999999999999">
      <c r="B268" s="148"/>
      <c r="D268" s="136" t="s">
        <v>145</v>
      </c>
      <c r="E268" s="149" t="s">
        <v>19</v>
      </c>
      <c r="F268" s="150" t="s">
        <v>318</v>
      </c>
      <c r="H268" s="151">
        <v>32</v>
      </c>
      <c r="I268" s="152"/>
      <c r="L268" s="148"/>
      <c r="M268" s="153"/>
      <c r="T268" s="154"/>
      <c r="AT268" s="149" t="s">
        <v>145</v>
      </c>
      <c r="AU268" s="149" t="s">
        <v>139</v>
      </c>
      <c r="AV268" s="13" t="s">
        <v>139</v>
      </c>
      <c r="AW268" s="13" t="s">
        <v>35</v>
      </c>
      <c r="AX268" s="13" t="s">
        <v>73</v>
      </c>
      <c r="AY268" s="149" t="s">
        <v>131</v>
      </c>
    </row>
    <row r="269" spans="2:65" s="13" customFormat="1" ht="10.199999999999999">
      <c r="B269" s="148"/>
      <c r="D269" s="136" t="s">
        <v>145</v>
      </c>
      <c r="E269" s="149" t="s">
        <v>19</v>
      </c>
      <c r="F269" s="150" t="s">
        <v>320</v>
      </c>
      <c r="H269" s="151">
        <v>3.1</v>
      </c>
      <c r="I269" s="152"/>
      <c r="L269" s="148"/>
      <c r="M269" s="153"/>
      <c r="T269" s="154"/>
      <c r="AT269" s="149" t="s">
        <v>145</v>
      </c>
      <c r="AU269" s="149" t="s">
        <v>139</v>
      </c>
      <c r="AV269" s="13" t="s">
        <v>139</v>
      </c>
      <c r="AW269" s="13" t="s">
        <v>35</v>
      </c>
      <c r="AX269" s="13" t="s">
        <v>73</v>
      </c>
      <c r="AY269" s="149" t="s">
        <v>131</v>
      </c>
    </row>
    <row r="270" spans="2:65" s="14" customFormat="1" ht="10.199999999999999">
      <c r="B270" s="155"/>
      <c r="D270" s="136" t="s">
        <v>145</v>
      </c>
      <c r="E270" s="156" t="s">
        <v>19</v>
      </c>
      <c r="F270" s="157" t="s">
        <v>166</v>
      </c>
      <c r="H270" s="158">
        <v>35.1</v>
      </c>
      <c r="I270" s="159"/>
      <c r="L270" s="155"/>
      <c r="M270" s="160"/>
      <c r="T270" s="161"/>
      <c r="AT270" s="156" t="s">
        <v>145</v>
      </c>
      <c r="AU270" s="156" t="s">
        <v>139</v>
      </c>
      <c r="AV270" s="14" t="s">
        <v>138</v>
      </c>
      <c r="AW270" s="14" t="s">
        <v>35</v>
      </c>
      <c r="AX270" s="14" t="s">
        <v>14</v>
      </c>
      <c r="AY270" s="156" t="s">
        <v>131</v>
      </c>
    </row>
    <row r="271" spans="2:65" s="1" customFormat="1" ht="24.15" customHeight="1">
      <c r="B271" s="32"/>
      <c r="C271" s="162" t="s">
        <v>334</v>
      </c>
      <c r="D271" s="162" t="s">
        <v>218</v>
      </c>
      <c r="E271" s="163" t="s">
        <v>335</v>
      </c>
      <c r="F271" s="164" t="s">
        <v>336</v>
      </c>
      <c r="G271" s="165" t="s">
        <v>136</v>
      </c>
      <c r="H271" s="166">
        <v>36.854999999999997</v>
      </c>
      <c r="I271" s="167"/>
      <c r="J271" s="168">
        <f>ROUND(I271*H271,2)</f>
        <v>0</v>
      </c>
      <c r="K271" s="164" t="s">
        <v>137</v>
      </c>
      <c r="L271" s="169"/>
      <c r="M271" s="170" t="s">
        <v>19</v>
      </c>
      <c r="N271" s="171" t="s">
        <v>45</v>
      </c>
      <c r="P271" s="132">
        <f>O271*H271</f>
        <v>0</v>
      </c>
      <c r="Q271" s="132">
        <v>8.9999999999999993E-3</v>
      </c>
      <c r="R271" s="132">
        <f>Q271*H271</f>
        <v>0.33169499999999996</v>
      </c>
      <c r="S271" s="132">
        <v>0</v>
      </c>
      <c r="T271" s="133">
        <f>S271*H271</f>
        <v>0</v>
      </c>
      <c r="AR271" s="134" t="s">
        <v>194</v>
      </c>
      <c r="AT271" s="134" t="s">
        <v>218</v>
      </c>
      <c r="AU271" s="134" t="s">
        <v>139</v>
      </c>
      <c r="AY271" s="17" t="s">
        <v>131</v>
      </c>
      <c r="BE271" s="135">
        <f>IF(N271="základní",J271,0)</f>
        <v>0</v>
      </c>
      <c r="BF271" s="135">
        <f>IF(N271="snížená",J271,0)</f>
        <v>0</v>
      </c>
      <c r="BG271" s="135">
        <f>IF(N271="zákl. přenesená",J271,0)</f>
        <v>0</v>
      </c>
      <c r="BH271" s="135">
        <f>IF(N271="sníž. přenesená",J271,0)</f>
        <v>0</v>
      </c>
      <c r="BI271" s="135">
        <f>IF(N271="nulová",J271,0)</f>
        <v>0</v>
      </c>
      <c r="BJ271" s="17" t="s">
        <v>139</v>
      </c>
      <c r="BK271" s="135">
        <f>ROUND(I271*H271,2)</f>
        <v>0</v>
      </c>
      <c r="BL271" s="17" t="s">
        <v>138</v>
      </c>
      <c r="BM271" s="134" t="s">
        <v>337</v>
      </c>
    </row>
    <row r="272" spans="2:65" s="1" customFormat="1" ht="19.2">
      <c r="B272" s="32"/>
      <c r="D272" s="136" t="s">
        <v>141</v>
      </c>
      <c r="F272" s="137" t="s">
        <v>336</v>
      </c>
      <c r="I272" s="138"/>
      <c r="L272" s="32"/>
      <c r="M272" s="139"/>
      <c r="T272" s="53"/>
      <c r="AT272" s="17" t="s">
        <v>141</v>
      </c>
      <c r="AU272" s="17" t="s">
        <v>139</v>
      </c>
    </row>
    <row r="273" spans="2:65" s="13" customFormat="1" ht="10.199999999999999">
      <c r="B273" s="148"/>
      <c r="D273" s="136" t="s">
        <v>145</v>
      </c>
      <c r="F273" s="150" t="s">
        <v>338</v>
      </c>
      <c r="H273" s="151">
        <v>36.854999999999997</v>
      </c>
      <c r="I273" s="152"/>
      <c r="L273" s="148"/>
      <c r="M273" s="153"/>
      <c r="T273" s="154"/>
      <c r="AT273" s="149" t="s">
        <v>145</v>
      </c>
      <c r="AU273" s="149" t="s">
        <v>139</v>
      </c>
      <c r="AV273" s="13" t="s">
        <v>139</v>
      </c>
      <c r="AW273" s="13" t="s">
        <v>4</v>
      </c>
      <c r="AX273" s="13" t="s">
        <v>14</v>
      </c>
      <c r="AY273" s="149" t="s">
        <v>131</v>
      </c>
    </row>
    <row r="274" spans="2:65" s="1" customFormat="1" ht="24.15" customHeight="1">
      <c r="B274" s="32"/>
      <c r="C274" s="123" t="s">
        <v>339</v>
      </c>
      <c r="D274" s="123" t="s">
        <v>133</v>
      </c>
      <c r="E274" s="124" t="s">
        <v>340</v>
      </c>
      <c r="F274" s="125" t="s">
        <v>341</v>
      </c>
      <c r="G274" s="126" t="s">
        <v>136</v>
      </c>
      <c r="H274" s="127">
        <v>51.03</v>
      </c>
      <c r="I274" s="128"/>
      <c r="J274" s="129">
        <f>ROUND(I274*H274,2)</f>
        <v>0</v>
      </c>
      <c r="K274" s="125" t="s">
        <v>137</v>
      </c>
      <c r="L274" s="32"/>
      <c r="M274" s="130" t="s">
        <v>19</v>
      </c>
      <c r="N274" s="131" t="s">
        <v>45</v>
      </c>
      <c r="P274" s="132">
        <f>O274*H274</f>
        <v>0</v>
      </c>
      <c r="Q274" s="132">
        <v>3.63E-3</v>
      </c>
      <c r="R274" s="132">
        <f>Q274*H274</f>
        <v>0.18523890000000001</v>
      </c>
      <c r="S274" s="132">
        <v>0</v>
      </c>
      <c r="T274" s="133">
        <f>S274*H274</f>
        <v>0</v>
      </c>
      <c r="AR274" s="134" t="s">
        <v>138</v>
      </c>
      <c r="AT274" s="134" t="s">
        <v>133</v>
      </c>
      <c r="AU274" s="134" t="s">
        <v>139</v>
      </c>
      <c r="AY274" s="17" t="s">
        <v>131</v>
      </c>
      <c r="BE274" s="135">
        <f>IF(N274="základní",J274,0)</f>
        <v>0</v>
      </c>
      <c r="BF274" s="135">
        <f>IF(N274="snížená",J274,0)</f>
        <v>0</v>
      </c>
      <c r="BG274" s="135">
        <f>IF(N274="zákl. přenesená",J274,0)</f>
        <v>0</v>
      </c>
      <c r="BH274" s="135">
        <f>IF(N274="sníž. přenesená",J274,0)</f>
        <v>0</v>
      </c>
      <c r="BI274" s="135">
        <f>IF(N274="nulová",J274,0)</f>
        <v>0</v>
      </c>
      <c r="BJ274" s="17" t="s">
        <v>139</v>
      </c>
      <c r="BK274" s="135">
        <f>ROUND(I274*H274,2)</f>
        <v>0</v>
      </c>
      <c r="BL274" s="17" t="s">
        <v>138</v>
      </c>
      <c r="BM274" s="134" t="s">
        <v>342</v>
      </c>
    </row>
    <row r="275" spans="2:65" s="1" customFormat="1" ht="19.2">
      <c r="B275" s="32"/>
      <c r="D275" s="136" t="s">
        <v>141</v>
      </c>
      <c r="F275" s="137" t="s">
        <v>343</v>
      </c>
      <c r="I275" s="138"/>
      <c r="L275" s="32"/>
      <c r="M275" s="139"/>
      <c r="T275" s="53"/>
      <c r="AT275" s="17" t="s">
        <v>141</v>
      </c>
      <c r="AU275" s="17" t="s">
        <v>139</v>
      </c>
    </row>
    <row r="276" spans="2:65" s="1" customFormat="1" ht="10.199999999999999">
      <c r="B276" s="32"/>
      <c r="D276" s="140" t="s">
        <v>143</v>
      </c>
      <c r="F276" s="141" t="s">
        <v>344</v>
      </c>
      <c r="I276" s="138"/>
      <c r="L276" s="32"/>
      <c r="M276" s="139"/>
      <c r="T276" s="53"/>
      <c r="AT276" s="17" t="s">
        <v>143</v>
      </c>
      <c r="AU276" s="17" t="s">
        <v>139</v>
      </c>
    </row>
    <row r="277" spans="2:65" s="12" customFormat="1" ht="10.199999999999999">
      <c r="B277" s="142"/>
      <c r="D277" s="136" t="s">
        <v>145</v>
      </c>
      <c r="E277" s="143" t="s">
        <v>19</v>
      </c>
      <c r="F277" s="144" t="s">
        <v>317</v>
      </c>
      <c r="H277" s="143" t="s">
        <v>19</v>
      </c>
      <c r="I277" s="145"/>
      <c r="L277" s="142"/>
      <c r="M277" s="146"/>
      <c r="T277" s="147"/>
      <c r="AT277" s="143" t="s">
        <v>145</v>
      </c>
      <c r="AU277" s="143" t="s">
        <v>139</v>
      </c>
      <c r="AV277" s="12" t="s">
        <v>14</v>
      </c>
      <c r="AW277" s="12" t="s">
        <v>35</v>
      </c>
      <c r="AX277" s="12" t="s">
        <v>73</v>
      </c>
      <c r="AY277" s="143" t="s">
        <v>131</v>
      </c>
    </row>
    <row r="278" spans="2:65" s="13" customFormat="1" ht="10.199999999999999">
      <c r="B278" s="148"/>
      <c r="D278" s="136" t="s">
        <v>145</v>
      </c>
      <c r="E278" s="149" t="s">
        <v>19</v>
      </c>
      <c r="F278" s="150" t="s">
        <v>318</v>
      </c>
      <c r="H278" s="151">
        <v>32</v>
      </c>
      <c r="I278" s="152"/>
      <c r="L278" s="148"/>
      <c r="M278" s="153"/>
      <c r="T278" s="154"/>
      <c r="AT278" s="149" t="s">
        <v>145</v>
      </c>
      <c r="AU278" s="149" t="s">
        <v>139</v>
      </c>
      <c r="AV278" s="13" t="s">
        <v>139</v>
      </c>
      <c r="AW278" s="13" t="s">
        <v>35</v>
      </c>
      <c r="AX278" s="13" t="s">
        <v>73</v>
      </c>
      <c r="AY278" s="149" t="s">
        <v>131</v>
      </c>
    </row>
    <row r="279" spans="2:65" s="13" customFormat="1" ht="10.199999999999999">
      <c r="B279" s="148"/>
      <c r="D279" s="136" t="s">
        <v>145</v>
      </c>
      <c r="E279" s="149" t="s">
        <v>19</v>
      </c>
      <c r="F279" s="150" t="s">
        <v>319</v>
      </c>
      <c r="H279" s="151">
        <v>14.4</v>
      </c>
      <c r="I279" s="152"/>
      <c r="L279" s="148"/>
      <c r="M279" s="153"/>
      <c r="T279" s="154"/>
      <c r="AT279" s="149" t="s">
        <v>145</v>
      </c>
      <c r="AU279" s="149" t="s">
        <v>139</v>
      </c>
      <c r="AV279" s="13" t="s">
        <v>139</v>
      </c>
      <c r="AW279" s="13" t="s">
        <v>35</v>
      </c>
      <c r="AX279" s="13" t="s">
        <v>73</v>
      </c>
      <c r="AY279" s="149" t="s">
        <v>131</v>
      </c>
    </row>
    <row r="280" spans="2:65" s="13" customFormat="1" ht="10.199999999999999">
      <c r="B280" s="148"/>
      <c r="D280" s="136" t="s">
        <v>145</v>
      </c>
      <c r="E280" s="149" t="s">
        <v>19</v>
      </c>
      <c r="F280" s="150" t="s">
        <v>320</v>
      </c>
      <c r="H280" s="151">
        <v>3.1</v>
      </c>
      <c r="I280" s="152"/>
      <c r="L280" s="148"/>
      <c r="M280" s="153"/>
      <c r="T280" s="154"/>
      <c r="AT280" s="149" t="s">
        <v>145</v>
      </c>
      <c r="AU280" s="149" t="s">
        <v>139</v>
      </c>
      <c r="AV280" s="13" t="s">
        <v>139</v>
      </c>
      <c r="AW280" s="13" t="s">
        <v>35</v>
      </c>
      <c r="AX280" s="13" t="s">
        <v>73</v>
      </c>
      <c r="AY280" s="149" t="s">
        <v>131</v>
      </c>
    </row>
    <row r="281" spans="2:65" s="13" customFormat="1" ht="10.199999999999999">
      <c r="B281" s="148"/>
      <c r="D281" s="136" t="s">
        <v>145</v>
      </c>
      <c r="E281" s="149" t="s">
        <v>19</v>
      </c>
      <c r="F281" s="150" t="s">
        <v>321</v>
      </c>
      <c r="H281" s="151">
        <v>1.53</v>
      </c>
      <c r="I281" s="152"/>
      <c r="L281" s="148"/>
      <c r="M281" s="153"/>
      <c r="T281" s="154"/>
      <c r="AT281" s="149" t="s">
        <v>145</v>
      </c>
      <c r="AU281" s="149" t="s">
        <v>139</v>
      </c>
      <c r="AV281" s="13" t="s">
        <v>139</v>
      </c>
      <c r="AW281" s="13" t="s">
        <v>35</v>
      </c>
      <c r="AX281" s="13" t="s">
        <v>73</v>
      </c>
      <c r="AY281" s="149" t="s">
        <v>131</v>
      </c>
    </row>
    <row r="282" spans="2:65" s="14" customFormat="1" ht="10.199999999999999">
      <c r="B282" s="155"/>
      <c r="D282" s="136" t="s">
        <v>145</v>
      </c>
      <c r="E282" s="156" t="s">
        <v>19</v>
      </c>
      <c r="F282" s="157" t="s">
        <v>166</v>
      </c>
      <c r="H282" s="158">
        <v>51.03</v>
      </c>
      <c r="I282" s="159"/>
      <c r="L282" s="155"/>
      <c r="M282" s="160"/>
      <c r="T282" s="161"/>
      <c r="AT282" s="156" t="s">
        <v>145</v>
      </c>
      <c r="AU282" s="156" t="s">
        <v>139</v>
      </c>
      <c r="AV282" s="14" t="s">
        <v>138</v>
      </c>
      <c r="AW282" s="14" t="s">
        <v>35</v>
      </c>
      <c r="AX282" s="14" t="s">
        <v>14</v>
      </c>
      <c r="AY282" s="156" t="s">
        <v>131</v>
      </c>
    </row>
    <row r="283" spans="2:65" s="1" customFormat="1" ht="16.5" customHeight="1">
      <c r="B283" s="32"/>
      <c r="C283" s="123" t="s">
        <v>345</v>
      </c>
      <c r="D283" s="123" t="s">
        <v>133</v>
      </c>
      <c r="E283" s="124" t="s">
        <v>346</v>
      </c>
      <c r="F283" s="125" t="s">
        <v>347</v>
      </c>
      <c r="G283" s="126" t="s">
        <v>136</v>
      </c>
      <c r="H283" s="127">
        <v>872.28</v>
      </c>
      <c r="I283" s="128"/>
      <c r="J283" s="129">
        <f>ROUND(I283*H283,2)</f>
        <v>0</v>
      </c>
      <c r="K283" s="125" t="s">
        <v>137</v>
      </c>
      <c r="L283" s="32"/>
      <c r="M283" s="130" t="s">
        <v>19</v>
      </c>
      <c r="N283" s="131" t="s">
        <v>45</v>
      </c>
      <c r="P283" s="132">
        <f>O283*H283</f>
        <v>0</v>
      </c>
      <c r="Q283" s="132">
        <v>2.5999999999999998E-4</v>
      </c>
      <c r="R283" s="132">
        <f>Q283*H283</f>
        <v>0.22679279999999996</v>
      </c>
      <c r="S283" s="132">
        <v>0</v>
      </c>
      <c r="T283" s="133">
        <f>S283*H283</f>
        <v>0</v>
      </c>
      <c r="AR283" s="134" t="s">
        <v>138</v>
      </c>
      <c r="AT283" s="134" t="s">
        <v>133</v>
      </c>
      <c r="AU283" s="134" t="s">
        <v>139</v>
      </c>
      <c r="AY283" s="17" t="s">
        <v>131</v>
      </c>
      <c r="BE283" s="135">
        <f>IF(N283="základní",J283,0)</f>
        <v>0</v>
      </c>
      <c r="BF283" s="135">
        <f>IF(N283="snížená",J283,0)</f>
        <v>0</v>
      </c>
      <c r="BG283" s="135">
        <f>IF(N283="zákl. přenesená",J283,0)</f>
        <v>0</v>
      </c>
      <c r="BH283" s="135">
        <f>IF(N283="sníž. přenesená",J283,0)</f>
        <v>0</v>
      </c>
      <c r="BI283" s="135">
        <f>IF(N283="nulová",J283,0)</f>
        <v>0</v>
      </c>
      <c r="BJ283" s="17" t="s">
        <v>139</v>
      </c>
      <c r="BK283" s="135">
        <f>ROUND(I283*H283,2)</f>
        <v>0</v>
      </c>
      <c r="BL283" s="17" t="s">
        <v>138</v>
      </c>
      <c r="BM283" s="134" t="s">
        <v>348</v>
      </c>
    </row>
    <row r="284" spans="2:65" s="1" customFormat="1" ht="19.2">
      <c r="B284" s="32"/>
      <c r="D284" s="136" t="s">
        <v>141</v>
      </c>
      <c r="F284" s="137" t="s">
        <v>349</v>
      </c>
      <c r="I284" s="138"/>
      <c r="L284" s="32"/>
      <c r="M284" s="139"/>
      <c r="T284" s="53"/>
      <c r="AT284" s="17" t="s">
        <v>141</v>
      </c>
      <c r="AU284" s="17" t="s">
        <v>139</v>
      </c>
    </row>
    <row r="285" spans="2:65" s="1" customFormat="1" ht="10.199999999999999">
      <c r="B285" s="32"/>
      <c r="D285" s="140" t="s">
        <v>143</v>
      </c>
      <c r="F285" s="141" t="s">
        <v>350</v>
      </c>
      <c r="I285" s="138"/>
      <c r="L285" s="32"/>
      <c r="M285" s="139"/>
      <c r="T285" s="53"/>
      <c r="AT285" s="17" t="s">
        <v>143</v>
      </c>
      <c r="AU285" s="17" t="s">
        <v>139</v>
      </c>
    </row>
    <row r="286" spans="2:65" s="12" customFormat="1" ht="10.199999999999999">
      <c r="B286" s="142"/>
      <c r="D286" s="136" t="s">
        <v>145</v>
      </c>
      <c r="E286" s="143" t="s">
        <v>19</v>
      </c>
      <c r="F286" s="144" t="s">
        <v>351</v>
      </c>
      <c r="H286" s="143" t="s">
        <v>19</v>
      </c>
      <c r="I286" s="145"/>
      <c r="L286" s="142"/>
      <c r="M286" s="146"/>
      <c r="T286" s="147"/>
      <c r="AT286" s="143" t="s">
        <v>145</v>
      </c>
      <c r="AU286" s="143" t="s">
        <v>139</v>
      </c>
      <c r="AV286" s="12" t="s">
        <v>14</v>
      </c>
      <c r="AW286" s="12" t="s">
        <v>35</v>
      </c>
      <c r="AX286" s="12" t="s">
        <v>73</v>
      </c>
      <c r="AY286" s="143" t="s">
        <v>131</v>
      </c>
    </row>
    <row r="287" spans="2:65" s="13" customFormat="1" ht="10.199999999999999">
      <c r="B287" s="148"/>
      <c r="D287" s="136" t="s">
        <v>145</v>
      </c>
      <c r="E287" s="149" t="s">
        <v>19</v>
      </c>
      <c r="F287" s="150" t="s">
        <v>352</v>
      </c>
      <c r="H287" s="151">
        <v>42.33</v>
      </c>
      <c r="I287" s="152"/>
      <c r="L287" s="148"/>
      <c r="M287" s="153"/>
      <c r="T287" s="154"/>
      <c r="AT287" s="149" t="s">
        <v>145</v>
      </c>
      <c r="AU287" s="149" t="s">
        <v>139</v>
      </c>
      <c r="AV287" s="13" t="s">
        <v>139</v>
      </c>
      <c r="AW287" s="13" t="s">
        <v>35</v>
      </c>
      <c r="AX287" s="13" t="s">
        <v>73</v>
      </c>
      <c r="AY287" s="149" t="s">
        <v>131</v>
      </c>
    </row>
    <row r="288" spans="2:65" s="13" customFormat="1" ht="10.199999999999999">
      <c r="B288" s="148"/>
      <c r="D288" s="136" t="s">
        <v>145</v>
      </c>
      <c r="E288" s="149" t="s">
        <v>19</v>
      </c>
      <c r="F288" s="150" t="s">
        <v>353</v>
      </c>
      <c r="H288" s="151">
        <v>1.35</v>
      </c>
      <c r="I288" s="152"/>
      <c r="L288" s="148"/>
      <c r="M288" s="153"/>
      <c r="T288" s="154"/>
      <c r="AT288" s="149" t="s">
        <v>145</v>
      </c>
      <c r="AU288" s="149" t="s">
        <v>139</v>
      </c>
      <c r="AV288" s="13" t="s">
        <v>139</v>
      </c>
      <c r="AW288" s="13" t="s">
        <v>35</v>
      </c>
      <c r="AX288" s="13" t="s">
        <v>73</v>
      </c>
      <c r="AY288" s="149" t="s">
        <v>131</v>
      </c>
    </row>
    <row r="289" spans="2:51" s="12" customFormat="1" ht="10.199999999999999">
      <c r="B289" s="142"/>
      <c r="D289" s="136" t="s">
        <v>145</v>
      </c>
      <c r="E289" s="143" t="s">
        <v>19</v>
      </c>
      <c r="F289" s="144" t="s">
        <v>354</v>
      </c>
      <c r="H289" s="143" t="s">
        <v>19</v>
      </c>
      <c r="I289" s="145"/>
      <c r="L289" s="142"/>
      <c r="M289" s="146"/>
      <c r="T289" s="147"/>
      <c r="AT289" s="143" t="s">
        <v>145</v>
      </c>
      <c r="AU289" s="143" t="s">
        <v>139</v>
      </c>
      <c r="AV289" s="12" t="s">
        <v>14</v>
      </c>
      <c r="AW289" s="12" t="s">
        <v>35</v>
      </c>
      <c r="AX289" s="12" t="s">
        <v>73</v>
      </c>
      <c r="AY289" s="143" t="s">
        <v>131</v>
      </c>
    </row>
    <row r="290" spans="2:51" s="13" customFormat="1" ht="10.199999999999999">
      <c r="B290" s="148"/>
      <c r="D290" s="136" t="s">
        <v>145</v>
      </c>
      <c r="E290" s="149" t="s">
        <v>19</v>
      </c>
      <c r="F290" s="150" t="s">
        <v>355</v>
      </c>
      <c r="H290" s="151">
        <v>94.6</v>
      </c>
      <c r="I290" s="152"/>
      <c r="L290" s="148"/>
      <c r="M290" s="153"/>
      <c r="T290" s="154"/>
      <c r="AT290" s="149" t="s">
        <v>145</v>
      </c>
      <c r="AU290" s="149" t="s">
        <v>139</v>
      </c>
      <c r="AV290" s="13" t="s">
        <v>139</v>
      </c>
      <c r="AW290" s="13" t="s">
        <v>35</v>
      </c>
      <c r="AX290" s="13" t="s">
        <v>73</v>
      </c>
      <c r="AY290" s="149" t="s">
        <v>131</v>
      </c>
    </row>
    <row r="291" spans="2:51" s="12" customFormat="1" ht="10.199999999999999">
      <c r="B291" s="142"/>
      <c r="D291" s="136" t="s">
        <v>145</v>
      </c>
      <c r="E291" s="143" t="s">
        <v>19</v>
      </c>
      <c r="F291" s="144" t="s">
        <v>356</v>
      </c>
      <c r="H291" s="143" t="s">
        <v>19</v>
      </c>
      <c r="I291" s="145"/>
      <c r="L291" s="142"/>
      <c r="M291" s="146"/>
      <c r="T291" s="147"/>
      <c r="AT291" s="143" t="s">
        <v>145</v>
      </c>
      <c r="AU291" s="143" t="s">
        <v>139</v>
      </c>
      <c r="AV291" s="12" t="s">
        <v>14</v>
      </c>
      <c r="AW291" s="12" t="s">
        <v>35</v>
      </c>
      <c r="AX291" s="12" t="s">
        <v>73</v>
      </c>
      <c r="AY291" s="143" t="s">
        <v>131</v>
      </c>
    </row>
    <row r="292" spans="2:51" s="13" customFormat="1" ht="10.199999999999999">
      <c r="B292" s="148"/>
      <c r="D292" s="136" t="s">
        <v>145</v>
      </c>
      <c r="E292" s="149" t="s">
        <v>19</v>
      </c>
      <c r="F292" s="150" t="s">
        <v>357</v>
      </c>
      <c r="H292" s="151">
        <v>708.75</v>
      </c>
      <c r="I292" s="152"/>
      <c r="L292" s="148"/>
      <c r="M292" s="153"/>
      <c r="T292" s="154"/>
      <c r="AT292" s="149" t="s">
        <v>145</v>
      </c>
      <c r="AU292" s="149" t="s">
        <v>139</v>
      </c>
      <c r="AV292" s="13" t="s">
        <v>139</v>
      </c>
      <c r="AW292" s="13" t="s">
        <v>35</v>
      </c>
      <c r="AX292" s="13" t="s">
        <v>73</v>
      </c>
      <c r="AY292" s="149" t="s">
        <v>131</v>
      </c>
    </row>
    <row r="293" spans="2:51" s="12" customFormat="1" ht="10.199999999999999">
      <c r="B293" s="142"/>
      <c r="D293" s="136" t="s">
        <v>145</v>
      </c>
      <c r="E293" s="143" t="s">
        <v>19</v>
      </c>
      <c r="F293" s="144" t="s">
        <v>358</v>
      </c>
      <c r="H293" s="143" t="s">
        <v>19</v>
      </c>
      <c r="I293" s="145"/>
      <c r="L293" s="142"/>
      <c r="M293" s="146"/>
      <c r="T293" s="147"/>
      <c r="AT293" s="143" t="s">
        <v>145</v>
      </c>
      <c r="AU293" s="143" t="s">
        <v>139</v>
      </c>
      <c r="AV293" s="12" t="s">
        <v>14</v>
      </c>
      <c r="AW293" s="12" t="s">
        <v>35</v>
      </c>
      <c r="AX293" s="12" t="s">
        <v>73</v>
      </c>
      <c r="AY293" s="143" t="s">
        <v>131</v>
      </c>
    </row>
    <row r="294" spans="2:51" s="13" customFormat="1" ht="10.199999999999999">
      <c r="B294" s="148"/>
      <c r="D294" s="136" t="s">
        <v>145</v>
      </c>
      <c r="E294" s="149" t="s">
        <v>19</v>
      </c>
      <c r="F294" s="150" t="s">
        <v>359</v>
      </c>
      <c r="H294" s="151">
        <v>40</v>
      </c>
      <c r="I294" s="152"/>
      <c r="L294" s="148"/>
      <c r="M294" s="153"/>
      <c r="T294" s="154"/>
      <c r="AT294" s="149" t="s">
        <v>145</v>
      </c>
      <c r="AU294" s="149" t="s">
        <v>139</v>
      </c>
      <c r="AV294" s="13" t="s">
        <v>139</v>
      </c>
      <c r="AW294" s="13" t="s">
        <v>35</v>
      </c>
      <c r="AX294" s="13" t="s">
        <v>73</v>
      </c>
      <c r="AY294" s="149" t="s">
        <v>131</v>
      </c>
    </row>
    <row r="295" spans="2:51" s="12" customFormat="1" ht="10.199999999999999">
      <c r="B295" s="142"/>
      <c r="D295" s="136" t="s">
        <v>145</v>
      </c>
      <c r="E295" s="143" t="s">
        <v>19</v>
      </c>
      <c r="F295" s="144" t="s">
        <v>282</v>
      </c>
      <c r="H295" s="143" t="s">
        <v>19</v>
      </c>
      <c r="I295" s="145"/>
      <c r="L295" s="142"/>
      <c r="M295" s="146"/>
      <c r="T295" s="147"/>
      <c r="AT295" s="143" t="s">
        <v>145</v>
      </c>
      <c r="AU295" s="143" t="s">
        <v>139</v>
      </c>
      <c r="AV295" s="12" t="s">
        <v>14</v>
      </c>
      <c r="AW295" s="12" t="s">
        <v>35</v>
      </c>
      <c r="AX295" s="12" t="s">
        <v>73</v>
      </c>
      <c r="AY295" s="143" t="s">
        <v>131</v>
      </c>
    </row>
    <row r="296" spans="2:51" s="13" customFormat="1" ht="10.199999999999999">
      <c r="B296" s="148"/>
      <c r="D296" s="136" t="s">
        <v>145</v>
      </c>
      <c r="E296" s="149" t="s">
        <v>19</v>
      </c>
      <c r="F296" s="150" t="s">
        <v>360</v>
      </c>
      <c r="H296" s="151">
        <v>-60</v>
      </c>
      <c r="I296" s="152"/>
      <c r="L296" s="148"/>
      <c r="M296" s="153"/>
      <c r="T296" s="154"/>
      <c r="AT296" s="149" t="s">
        <v>145</v>
      </c>
      <c r="AU296" s="149" t="s">
        <v>139</v>
      </c>
      <c r="AV296" s="13" t="s">
        <v>139</v>
      </c>
      <c r="AW296" s="13" t="s">
        <v>35</v>
      </c>
      <c r="AX296" s="13" t="s">
        <v>73</v>
      </c>
      <c r="AY296" s="149" t="s">
        <v>131</v>
      </c>
    </row>
    <row r="297" spans="2:51" s="12" customFormat="1" ht="10.199999999999999">
      <c r="B297" s="142"/>
      <c r="D297" s="136" t="s">
        <v>145</v>
      </c>
      <c r="E297" s="143" t="s">
        <v>19</v>
      </c>
      <c r="F297" s="144" t="s">
        <v>284</v>
      </c>
      <c r="H297" s="143" t="s">
        <v>19</v>
      </c>
      <c r="I297" s="145"/>
      <c r="L297" s="142"/>
      <c r="M297" s="146"/>
      <c r="T297" s="147"/>
      <c r="AT297" s="143" t="s">
        <v>145</v>
      </c>
      <c r="AU297" s="143" t="s">
        <v>139</v>
      </c>
      <c r="AV297" s="12" t="s">
        <v>14</v>
      </c>
      <c r="AW297" s="12" t="s">
        <v>35</v>
      </c>
      <c r="AX297" s="12" t="s">
        <v>73</v>
      </c>
      <c r="AY297" s="143" t="s">
        <v>131</v>
      </c>
    </row>
    <row r="298" spans="2:51" s="13" customFormat="1" ht="10.199999999999999">
      <c r="B298" s="148"/>
      <c r="D298" s="136" t="s">
        <v>145</v>
      </c>
      <c r="E298" s="149" t="s">
        <v>19</v>
      </c>
      <c r="F298" s="150" t="s">
        <v>361</v>
      </c>
      <c r="H298" s="151">
        <v>-14.4</v>
      </c>
      <c r="I298" s="152"/>
      <c r="L298" s="148"/>
      <c r="M298" s="153"/>
      <c r="T298" s="154"/>
      <c r="AT298" s="149" t="s">
        <v>145</v>
      </c>
      <c r="AU298" s="149" t="s">
        <v>139</v>
      </c>
      <c r="AV298" s="13" t="s">
        <v>139</v>
      </c>
      <c r="AW298" s="13" t="s">
        <v>35</v>
      </c>
      <c r="AX298" s="13" t="s">
        <v>73</v>
      </c>
      <c r="AY298" s="149" t="s">
        <v>131</v>
      </c>
    </row>
    <row r="299" spans="2:51" s="13" customFormat="1" ht="10.199999999999999">
      <c r="B299" s="148"/>
      <c r="D299" s="136" t="s">
        <v>145</v>
      </c>
      <c r="E299" s="149" t="s">
        <v>19</v>
      </c>
      <c r="F299" s="150" t="s">
        <v>362</v>
      </c>
      <c r="H299" s="151">
        <v>-12.42</v>
      </c>
      <c r="I299" s="152"/>
      <c r="L299" s="148"/>
      <c r="M299" s="153"/>
      <c r="T299" s="154"/>
      <c r="AT299" s="149" t="s">
        <v>145</v>
      </c>
      <c r="AU299" s="149" t="s">
        <v>139</v>
      </c>
      <c r="AV299" s="13" t="s">
        <v>139</v>
      </c>
      <c r="AW299" s="13" t="s">
        <v>35</v>
      </c>
      <c r="AX299" s="13" t="s">
        <v>73</v>
      </c>
      <c r="AY299" s="149" t="s">
        <v>131</v>
      </c>
    </row>
    <row r="300" spans="2:51" s="12" customFormat="1" ht="10.199999999999999">
      <c r="B300" s="142"/>
      <c r="D300" s="136" t="s">
        <v>145</v>
      </c>
      <c r="E300" s="143" t="s">
        <v>19</v>
      </c>
      <c r="F300" s="144" t="s">
        <v>287</v>
      </c>
      <c r="H300" s="143" t="s">
        <v>19</v>
      </c>
      <c r="I300" s="145"/>
      <c r="L300" s="142"/>
      <c r="M300" s="146"/>
      <c r="T300" s="147"/>
      <c r="AT300" s="143" t="s">
        <v>145</v>
      </c>
      <c r="AU300" s="143" t="s">
        <v>139</v>
      </c>
      <c r="AV300" s="12" t="s">
        <v>14</v>
      </c>
      <c r="AW300" s="12" t="s">
        <v>35</v>
      </c>
      <c r="AX300" s="12" t="s">
        <v>73</v>
      </c>
      <c r="AY300" s="143" t="s">
        <v>131</v>
      </c>
    </row>
    <row r="301" spans="2:51" s="13" customFormat="1" ht="10.199999999999999">
      <c r="B301" s="148"/>
      <c r="D301" s="136" t="s">
        <v>145</v>
      </c>
      <c r="E301" s="149" t="s">
        <v>19</v>
      </c>
      <c r="F301" s="150" t="s">
        <v>363</v>
      </c>
      <c r="H301" s="151">
        <v>-7.52</v>
      </c>
      <c r="I301" s="152"/>
      <c r="L301" s="148"/>
      <c r="M301" s="153"/>
      <c r="T301" s="154"/>
      <c r="AT301" s="149" t="s">
        <v>145</v>
      </c>
      <c r="AU301" s="149" t="s">
        <v>139</v>
      </c>
      <c r="AV301" s="13" t="s">
        <v>139</v>
      </c>
      <c r="AW301" s="13" t="s">
        <v>35</v>
      </c>
      <c r="AX301" s="13" t="s">
        <v>73</v>
      </c>
      <c r="AY301" s="149" t="s">
        <v>131</v>
      </c>
    </row>
    <row r="302" spans="2:51" s="12" customFormat="1" ht="10.199999999999999">
      <c r="B302" s="142"/>
      <c r="D302" s="136" t="s">
        <v>145</v>
      </c>
      <c r="E302" s="143" t="s">
        <v>19</v>
      </c>
      <c r="F302" s="144" t="s">
        <v>289</v>
      </c>
      <c r="H302" s="143" t="s">
        <v>19</v>
      </c>
      <c r="I302" s="145"/>
      <c r="L302" s="142"/>
      <c r="M302" s="146"/>
      <c r="T302" s="147"/>
      <c r="AT302" s="143" t="s">
        <v>145</v>
      </c>
      <c r="AU302" s="143" t="s">
        <v>139</v>
      </c>
      <c r="AV302" s="12" t="s">
        <v>14</v>
      </c>
      <c r="AW302" s="12" t="s">
        <v>35</v>
      </c>
      <c r="AX302" s="12" t="s">
        <v>73</v>
      </c>
      <c r="AY302" s="143" t="s">
        <v>131</v>
      </c>
    </row>
    <row r="303" spans="2:51" s="13" customFormat="1" ht="10.199999999999999">
      <c r="B303" s="148"/>
      <c r="D303" s="136" t="s">
        <v>145</v>
      </c>
      <c r="E303" s="149" t="s">
        <v>19</v>
      </c>
      <c r="F303" s="150" t="s">
        <v>364</v>
      </c>
      <c r="H303" s="151">
        <v>-5.76</v>
      </c>
      <c r="I303" s="152"/>
      <c r="L303" s="148"/>
      <c r="M303" s="153"/>
      <c r="T303" s="154"/>
      <c r="AT303" s="149" t="s">
        <v>145</v>
      </c>
      <c r="AU303" s="149" t="s">
        <v>139</v>
      </c>
      <c r="AV303" s="13" t="s">
        <v>139</v>
      </c>
      <c r="AW303" s="13" t="s">
        <v>35</v>
      </c>
      <c r="AX303" s="13" t="s">
        <v>73</v>
      </c>
      <c r="AY303" s="149" t="s">
        <v>131</v>
      </c>
    </row>
    <row r="304" spans="2:51" s="12" customFormat="1" ht="10.199999999999999">
      <c r="B304" s="142"/>
      <c r="D304" s="136" t="s">
        <v>145</v>
      </c>
      <c r="E304" s="143" t="s">
        <v>19</v>
      </c>
      <c r="F304" s="144" t="s">
        <v>282</v>
      </c>
      <c r="H304" s="143" t="s">
        <v>19</v>
      </c>
      <c r="I304" s="145"/>
      <c r="L304" s="142"/>
      <c r="M304" s="146"/>
      <c r="T304" s="147"/>
      <c r="AT304" s="143" t="s">
        <v>145</v>
      </c>
      <c r="AU304" s="143" t="s">
        <v>139</v>
      </c>
      <c r="AV304" s="12" t="s">
        <v>14</v>
      </c>
      <c r="AW304" s="12" t="s">
        <v>35</v>
      </c>
      <c r="AX304" s="12" t="s">
        <v>73</v>
      </c>
      <c r="AY304" s="143" t="s">
        <v>131</v>
      </c>
    </row>
    <row r="305" spans="2:51" s="13" customFormat="1" ht="10.199999999999999">
      <c r="B305" s="148"/>
      <c r="D305" s="136" t="s">
        <v>145</v>
      </c>
      <c r="E305" s="149" t="s">
        <v>19</v>
      </c>
      <c r="F305" s="150" t="s">
        <v>365</v>
      </c>
      <c r="H305" s="151">
        <v>35.25</v>
      </c>
      <c r="I305" s="152"/>
      <c r="L305" s="148"/>
      <c r="M305" s="153"/>
      <c r="T305" s="154"/>
      <c r="AT305" s="149" t="s">
        <v>145</v>
      </c>
      <c r="AU305" s="149" t="s">
        <v>139</v>
      </c>
      <c r="AV305" s="13" t="s">
        <v>139</v>
      </c>
      <c r="AW305" s="13" t="s">
        <v>35</v>
      </c>
      <c r="AX305" s="13" t="s">
        <v>73</v>
      </c>
      <c r="AY305" s="149" t="s">
        <v>131</v>
      </c>
    </row>
    <row r="306" spans="2:51" s="12" customFormat="1" ht="10.199999999999999">
      <c r="B306" s="142"/>
      <c r="D306" s="136" t="s">
        <v>145</v>
      </c>
      <c r="E306" s="143" t="s">
        <v>19</v>
      </c>
      <c r="F306" s="144" t="s">
        <v>284</v>
      </c>
      <c r="H306" s="143" t="s">
        <v>19</v>
      </c>
      <c r="I306" s="145"/>
      <c r="L306" s="142"/>
      <c r="M306" s="146"/>
      <c r="T306" s="147"/>
      <c r="AT306" s="143" t="s">
        <v>145</v>
      </c>
      <c r="AU306" s="143" t="s">
        <v>139</v>
      </c>
      <c r="AV306" s="12" t="s">
        <v>14</v>
      </c>
      <c r="AW306" s="12" t="s">
        <v>35</v>
      </c>
      <c r="AX306" s="12" t="s">
        <v>73</v>
      </c>
      <c r="AY306" s="143" t="s">
        <v>131</v>
      </c>
    </row>
    <row r="307" spans="2:51" s="13" customFormat="1" ht="10.199999999999999">
      <c r="B307" s="148"/>
      <c r="D307" s="136" t="s">
        <v>145</v>
      </c>
      <c r="E307" s="149" t="s">
        <v>19</v>
      </c>
      <c r="F307" s="150" t="s">
        <v>366</v>
      </c>
      <c r="H307" s="151">
        <v>5.58</v>
      </c>
      <c r="I307" s="152"/>
      <c r="L307" s="148"/>
      <c r="M307" s="153"/>
      <c r="T307" s="154"/>
      <c r="AT307" s="149" t="s">
        <v>145</v>
      </c>
      <c r="AU307" s="149" t="s">
        <v>139</v>
      </c>
      <c r="AV307" s="13" t="s">
        <v>139</v>
      </c>
      <c r="AW307" s="13" t="s">
        <v>35</v>
      </c>
      <c r="AX307" s="13" t="s">
        <v>73</v>
      </c>
      <c r="AY307" s="149" t="s">
        <v>131</v>
      </c>
    </row>
    <row r="308" spans="2:51" s="13" customFormat="1" ht="10.199999999999999">
      <c r="B308" s="148"/>
      <c r="D308" s="136" t="s">
        <v>145</v>
      </c>
      <c r="E308" s="149" t="s">
        <v>19</v>
      </c>
      <c r="F308" s="150" t="s">
        <v>367</v>
      </c>
      <c r="H308" s="151">
        <v>7.56</v>
      </c>
      <c r="I308" s="152"/>
      <c r="L308" s="148"/>
      <c r="M308" s="153"/>
      <c r="T308" s="154"/>
      <c r="AT308" s="149" t="s">
        <v>145</v>
      </c>
      <c r="AU308" s="149" t="s">
        <v>139</v>
      </c>
      <c r="AV308" s="13" t="s">
        <v>139</v>
      </c>
      <c r="AW308" s="13" t="s">
        <v>35</v>
      </c>
      <c r="AX308" s="13" t="s">
        <v>73</v>
      </c>
      <c r="AY308" s="149" t="s">
        <v>131</v>
      </c>
    </row>
    <row r="309" spans="2:51" s="12" customFormat="1" ht="10.199999999999999">
      <c r="B309" s="142"/>
      <c r="D309" s="136" t="s">
        <v>145</v>
      </c>
      <c r="E309" s="143" t="s">
        <v>19</v>
      </c>
      <c r="F309" s="144" t="s">
        <v>287</v>
      </c>
      <c r="H309" s="143" t="s">
        <v>19</v>
      </c>
      <c r="I309" s="145"/>
      <c r="L309" s="142"/>
      <c r="M309" s="146"/>
      <c r="T309" s="147"/>
      <c r="AT309" s="143" t="s">
        <v>145</v>
      </c>
      <c r="AU309" s="143" t="s">
        <v>139</v>
      </c>
      <c r="AV309" s="12" t="s">
        <v>14</v>
      </c>
      <c r="AW309" s="12" t="s">
        <v>35</v>
      </c>
      <c r="AX309" s="12" t="s">
        <v>73</v>
      </c>
      <c r="AY309" s="143" t="s">
        <v>131</v>
      </c>
    </row>
    <row r="310" spans="2:51" s="13" customFormat="1" ht="10.199999999999999">
      <c r="B310" s="148"/>
      <c r="D310" s="136" t="s">
        <v>145</v>
      </c>
      <c r="E310" s="149" t="s">
        <v>19</v>
      </c>
      <c r="F310" s="150" t="s">
        <v>368</v>
      </c>
      <c r="H310" s="151">
        <v>3.33</v>
      </c>
      <c r="I310" s="152"/>
      <c r="L310" s="148"/>
      <c r="M310" s="153"/>
      <c r="T310" s="154"/>
      <c r="AT310" s="149" t="s">
        <v>145</v>
      </c>
      <c r="AU310" s="149" t="s">
        <v>139</v>
      </c>
      <c r="AV310" s="13" t="s">
        <v>139</v>
      </c>
      <c r="AW310" s="13" t="s">
        <v>35</v>
      </c>
      <c r="AX310" s="13" t="s">
        <v>73</v>
      </c>
      <c r="AY310" s="149" t="s">
        <v>131</v>
      </c>
    </row>
    <row r="311" spans="2:51" s="12" customFormat="1" ht="10.199999999999999">
      <c r="B311" s="142"/>
      <c r="D311" s="136" t="s">
        <v>145</v>
      </c>
      <c r="E311" s="143" t="s">
        <v>19</v>
      </c>
      <c r="F311" s="144" t="s">
        <v>289</v>
      </c>
      <c r="H311" s="143" t="s">
        <v>19</v>
      </c>
      <c r="I311" s="145"/>
      <c r="L311" s="142"/>
      <c r="M311" s="146"/>
      <c r="T311" s="147"/>
      <c r="AT311" s="143" t="s">
        <v>145</v>
      </c>
      <c r="AU311" s="143" t="s">
        <v>139</v>
      </c>
      <c r="AV311" s="12" t="s">
        <v>14</v>
      </c>
      <c r="AW311" s="12" t="s">
        <v>35</v>
      </c>
      <c r="AX311" s="12" t="s">
        <v>73</v>
      </c>
      <c r="AY311" s="143" t="s">
        <v>131</v>
      </c>
    </row>
    <row r="312" spans="2:51" s="13" customFormat="1" ht="10.199999999999999">
      <c r="B312" s="148"/>
      <c r="D312" s="136" t="s">
        <v>145</v>
      </c>
      <c r="E312" s="149" t="s">
        <v>19</v>
      </c>
      <c r="F312" s="150" t="s">
        <v>369</v>
      </c>
      <c r="H312" s="151">
        <v>4.92</v>
      </c>
      <c r="I312" s="152"/>
      <c r="L312" s="148"/>
      <c r="M312" s="153"/>
      <c r="T312" s="154"/>
      <c r="AT312" s="149" t="s">
        <v>145</v>
      </c>
      <c r="AU312" s="149" t="s">
        <v>139</v>
      </c>
      <c r="AV312" s="13" t="s">
        <v>139</v>
      </c>
      <c r="AW312" s="13" t="s">
        <v>35</v>
      </c>
      <c r="AX312" s="13" t="s">
        <v>73</v>
      </c>
      <c r="AY312" s="149" t="s">
        <v>131</v>
      </c>
    </row>
    <row r="313" spans="2:51" s="12" customFormat="1" ht="10.199999999999999">
      <c r="B313" s="142"/>
      <c r="D313" s="136" t="s">
        <v>145</v>
      </c>
      <c r="E313" s="143" t="s">
        <v>19</v>
      </c>
      <c r="F313" s="144" t="s">
        <v>370</v>
      </c>
      <c r="H313" s="143" t="s">
        <v>19</v>
      </c>
      <c r="I313" s="145"/>
      <c r="L313" s="142"/>
      <c r="M313" s="146"/>
      <c r="T313" s="147"/>
      <c r="AT313" s="143" t="s">
        <v>145</v>
      </c>
      <c r="AU313" s="143" t="s">
        <v>139</v>
      </c>
      <c r="AV313" s="12" t="s">
        <v>14</v>
      </c>
      <c r="AW313" s="12" t="s">
        <v>35</v>
      </c>
      <c r="AX313" s="12" t="s">
        <v>73</v>
      </c>
      <c r="AY313" s="143" t="s">
        <v>131</v>
      </c>
    </row>
    <row r="314" spans="2:51" s="12" customFormat="1" ht="10.199999999999999">
      <c r="B314" s="142"/>
      <c r="D314" s="136" t="s">
        <v>145</v>
      </c>
      <c r="E314" s="143" t="s">
        <v>19</v>
      </c>
      <c r="F314" s="144" t="s">
        <v>282</v>
      </c>
      <c r="H314" s="143" t="s">
        <v>19</v>
      </c>
      <c r="I314" s="145"/>
      <c r="L314" s="142"/>
      <c r="M314" s="146"/>
      <c r="T314" s="147"/>
      <c r="AT314" s="143" t="s">
        <v>145</v>
      </c>
      <c r="AU314" s="143" t="s">
        <v>139</v>
      </c>
      <c r="AV314" s="12" t="s">
        <v>14</v>
      </c>
      <c r="AW314" s="12" t="s">
        <v>35</v>
      </c>
      <c r="AX314" s="12" t="s">
        <v>73</v>
      </c>
      <c r="AY314" s="143" t="s">
        <v>131</v>
      </c>
    </row>
    <row r="315" spans="2:51" s="13" customFormat="1" ht="10.199999999999999">
      <c r="B315" s="148"/>
      <c r="D315" s="136" t="s">
        <v>145</v>
      </c>
      <c r="E315" s="149" t="s">
        <v>19</v>
      </c>
      <c r="F315" s="150" t="s">
        <v>371</v>
      </c>
      <c r="H315" s="151">
        <v>11.25</v>
      </c>
      <c r="I315" s="152"/>
      <c r="L315" s="148"/>
      <c r="M315" s="153"/>
      <c r="T315" s="154"/>
      <c r="AT315" s="149" t="s">
        <v>145</v>
      </c>
      <c r="AU315" s="149" t="s">
        <v>139</v>
      </c>
      <c r="AV315" s="13" t="s">
        <v>139</v>
      </c>
      <c r="AW315" s="13" t="s">
        <v>35</v>
      </c>
      <c r="AX315" s="13" t="s">
        <v>73</v>
      </c>
      <c r="AY315" s="149" t="s">
        <v>131</v>
      </c>
    </row>
    <row r="316" spans="2:51" s="12" customFormat="1" ht="10.199999999999999">
      <c r="B316" s="142"/>
      <c r="D316" s="136" t="s">
        <v>145</v>
      </c>
      <c r="E316" s="143" t="s">
        <v>19</v>
      </c>
      <c r="F316" s="144" t="s">
        <v>284</v>
      </c>
      <c r="H316" s="143" t="s">
        <v>19</v>
      </c>
      <c r="I316" s="145"/>
      <c r="L316" s="142"/>
      <c r="M316" s="146"/>
      <c r="T316" s="147"/>
      <c r="AT316" s="143" t="s">
        <v>145</v>
      </c>
      <c r="AU316" s="143" t="s">
        <v>139</v>
      </c>
      <c r="AV316" s="12" t="s">
        <v>14</v>
      </c>
      <c r="AW316" s="12" t="s">
        <v>35</v>
      </c>
      <c r="AX316" s="12" t="s">
        <v>73</v>
      </c>
      <c r="AY316" s="143" t="s">
        <v>131</v>
      </c>
    </row>
    <row r="317" spans="2:51" s="13" customFormat="1" ht="10.199999999999999">
      <c r="B317" s="148"/>
      <c r="D317" s="136" t="s">
        <v>145</v>
      </c>
      <c r="E317" s="149" t="s">
        <v>19</v>
      </c>
      <c r="F317" s="150" t="s">
        <v>372</v>
      </c>
      <c r="H317" s="151">
        <v>2.7</v>
      </c>
      <c r="I317" s="152"/>
      <c r="L317" s="148"/>
      <c r="M317" s="153"/>
      <c r="T317" s="154"/>
      <c r="AT317" s="149" t="s">
        <v>145</v>
      </c>
      <c r="AU317" s="149" t="s">
        <v>139</v>
      </c>
      <c r="AV317" s="13" t="s">
        <v>139</v>
      </c>
      <c r="AW317" s="13" t="s">
        <v>35</v>
      </c>
      <c r="AX317" s="13" t="s">
        <v>73</v>
      </c>
      <c r="AY317" s="149" t="s">
        <v>131</v>
      </c>
    </row>
    <row r="318" spans="2:51" s="13" customFormat="1" ht="10.199999999999999">
      <c r="B318" s="148"/>
      <c r="D318" s="136" t="s">
        <v>145</v>
      </c>
      <c r="E318" s="149" t="s">
        <v>19</v>
      </c>
      <c r="F318" s="150" t="s">
        <v>373</v>
      </c>
      <c r="H318" s="151">
        <v>1.62</v>
      </c>
      <c r="I318" s="152"/>
      <c r="L318" s="148"/>
      <c r="M318" s="153"/>
      <c r="T318" s="154"/>
      <c r="AT318" s="149" t="s">
        <v>145</v>
      </c>
      <c r="AU318" s="149" t="s">
        <v>139</v>
      </c>
      <c r="AV318" s="13" t="s">
        <v>139</v>
      </c>
      <c r="AW318" s="13" t="s">
        <v>35</v>
      </c>
      <c r="AX318" s="13" t="s">
        <v>73</v>
      </c>
      <c r="AY318" s="149" t="s">
        <v>131</v>
      </c>
    </row>
    <row r="319" spans="2:51" s="12" customFormat="1" ht="10.199999999999999">
      <c r="B319" s="142"/>
      <c r="D319" s="136" t="s">
        <v>145</v>
      </c>
      <c r="E319" s="143" t="s">
        <v>19</v>
      </c>
      <c r="F319" s="144" t="s">
        <v>287</v>
      </c>
      <c r="H319" s="143" t="s">
        <v>19</v>
      </c>
      <c r="I319" s="145"/>
      <c r="L319" s="142"/>
      <c r="M319" s="146"/>
      <c r="T319" s="147"/>
      <c r="AT319" s="143" t="s">
        <v>145</v>
      </c>
      <c r="AU319" s="143" t="s">
        <v>139</v>
      </c>
      <c r="AV319" s="12" t="s">
        <v>14</v>
      </c>
      <c r="AW319" s="12" t="s">
        <v>35</v>
      </c>
      <c r="AX319" s="12" t="s">
        <v>73</v>
      </c>
      <c r="AY319" s="143" t="s">
        <v>131</v>
      </c>
    </row>
    <row r="320" spans="2:51" s="13" customFormat="1" ht="10.199999999999999">
      <c r="B320" s="148"/>
      <c r="D320" s="136" t="s">
        <v>145</v>
      </c>
      <c r="E320" s="149" t="s">
        <v>19</v>
      </c>
      <c r="F320" s="150" t="s">
        <v>374</v>
      </c>
      <c r="H320" s="151">
        <v>1.41</v>
      </c>
      <c r="I320" s="152"/>
      <c r="L320" s="148"/>
      <c r="M320" s="153"/>
      <c r="T320" s="154"/>
      <c r="AT320" s="149" t="s">
        <v>145</v>
      </c>
      <c r="AU320" s="149" t="s">
        <v>139</v>
      </c>
      <c r="AV320" s="13" t="s">
        <v>139</v>
      </c>
      <c r="AW320" s="13" t="s">
        <v>35</v>
      </c>
      <c r="AX320" s="13" t="s">
        <v>73</v>
      </c>
      <c r="AY320" s="149" t="s">
        <v>131</v>
      </c>
    </row>
    <row r="321" spans="2:65" s="12" customFormat="1" ht="10.199999999999999">
      <c r="B321" s="142"/>
      <c r="D321" s="136" t="s">
        <v>145</v>
      </c>
      <c r="E321" s="143" t="s">
        <v>19</v>
      </c>
      <c r="F321" s="144" t="s">
        <v>289</v>
      </c>
      <c r="H321" s="143" t="s">
        <v>19</v>
      </c>
      <c r="I321" s="145"/>
      <c r="L321" s="142"/>
      <c r="M321" s="146"/>
      <c r="T321" s="147"/>
      <c r="AT321" s="143" t="s">
        <v>145</v>
      </c>
      <c r="AU321" s="143" t="s">
        <v>139</v>
      </c>
      <c r="AV321" s="12" t="s">
        <v>14</v>
      </c>
      <c r="AW321" s="12" t="s">
        <v>35</v>
      </c>
      <c r="AX321" s="12" t="s">
        <v>73</v>
      </c>
      <c r="AY321" s="143" t="s">
        <v>131</v>
      </c>
    </row>
    <row r="322" spans="2:65" s="13" customFormat="1" ht="10.199999999999999">
      <c r="B322" s="148"/>
      <c r="D322" s="136" t="s">
        <v>145</v>
      </c>
      <c r="E322" s="149" t="s">
        <v>19</v>
      </c>
      <c r="F322" s="150" t="s">
        <v>375</v>
      </c>
      <c r="H322" s="151">
        <v>1.08</v>
      </c>
      <c r="I322" s="152"/>
      <c r="L322" s="148"/>
      <c r="M322" s="153"/>
      <c r="T322" s="154"/>
      <c r="AT322" s="149" t="s">
        <v>145</v>
      </c>
      <c r="AU322" s="149" t="s">
        <v>139</v>
      </c>
      <c r="AV322" s="13" t="s">
        <v>139</v>
      </c>
      <c r="AW322" s="13" t="s">
        <v>35</v>
      </c>
      <c r="AX322" s="13" t="s">
        <v>73</v>
      </c>
      <c r="AY322" s="149" t="s">
        <v>131</v>
      </c>
    </row>
    <row r="323" spans="2:65" s="12" customFormat="1" ht="10.199999999999999">
      <c r="B323" s="142"/>
      <c r="D323" s="136" t="s">
        <v>145</v>
      </c>
      <c r="E323" s="143" t="s">
        <v>19</v>
      </c>
      <c r="F323" s="144" t="s">
        <v>376</v>
      </c>
      <c r="H323" s="143" t="s">
        <v>19</v>
      </c>
      <c r="I323" s="145"/>
      <c r="L323" s="142"/>
      <c r="M323" s="146"/>
      <c r="T323" s="147"/>
      <c r="AT323" s="143" t="s">
        <v>145</v>
      </c>
      <c r="AU323" s="143" t="s">
        <v>139</v>
      </c>
      <c r="AV323" s="12" t="s">
        <v>14</v>
      </c>
      <c r="AW323" s="12" t="s">
        <v>35</v>
      </c>
      <c r="AX323" s="12" t="s">
        <v>73</v>
      </c>
      <c r="AY323" s="143" t="s">
        <v>131</v>
      </c>
    </row>
    <row r="324" spans="2:65" s="12" customFormat="1" ht="10.199999999999999">
      <c r="B324" s="142"/>
      <c r="D324" s="136" t="s">
        <v>145</v>
      </c>
      <c r="E324" s="143" t="s">
        <v>19</v>
      </c>
      <c r="F324" s="144" t="s">
        <v>291</v>
      </c>
      <c r="H324" s="143" t="s">
        <v>19</v>
      </c>
      <c r="I324" s="145"/>
      <c r="L324" s="142"/>
      <c r="M324" s="146"/>
      <c r="T324" s="147"/>
      <c r="AT324" s="143" t="s">
        <v>145</v>
      </c>
      <c r="AU324" s="143" t="s">
        <v>139</v>
      </c>
      <c r="AV324" s="12" t="s">
        <v>14</v>
      </c>
      <c r="AW324" s="12" t="s">
        <v>35</v>
      </c>
      <c r="AX324" s="12" t="s">
        <v>73</v>
      </c>
      <c r="AY324" s="143" t="s">
        <v>131</v>
      </c>
    </row>
    <row r="325" spans="2:65" s="13" customFormat="1" ht="10.199999999999999">
      <c r="B325" s="148"/>
      <c r="D325" s="136" t="s">
        <v>145</v>
      </c>
      <c r="E325" s="149" t="s">
        <v>19</v>
      </c>
      <c r="F325" s="150" t="s">
        <v>377</v>
      </c>
      <c r="H325" s="151">
        <v>1.05</v>
      </c>
      <c r="I325" s="152"/>
      <c r="L325" s="148"/>
      <c r="M325" s="153"/>
      <c r="T325" s="154"/>
      <c r="AT325" s="149" t="s">
        <v>145</v>
      </c>
      <c r="AU325" s="149" t="s">
        <v>139</v>
      </c>
      <c r="AV325" s="13" t="s">
        <v>139</v>
      </c>
      <c r="AW325" s="13" t="s">
        <v>35</v>
      </c>
      <c r="AX325" s="13" t="s">
        <v>73</v>
      </c>
      <c r="AY325" s="149" t="s">
        <v>131</v>
      </c>
    </row>
    <row r="326" spans="2:65" s="12" customFormat="1" ht="10.199999999999999">
      <c r="B326" s="142"/>
      <c r="D326" s="136" t="s">
        <v>145</v>
      </c>
      <c r="E326" s="143" t="s">
        <v>19</v>
      </c>
      <c r="F326" s="144" t="s">
        <v>293</v>
      </c>
      <c r="H326" s="143" t="s">
        <v>19</v>
      </c>
      <c r="I326" s="145"/>
      <c r="L326" s="142"/>
      <c r="M326" s="146"/>
      <c r="T326" s="147"/>
      <c r="AT326" s="143" t="s">
        <v>145</v>
      </c>
      <c r="AU326" s="143" t="s">
        <v>139</v>
      </c>
      <c r="AV326" s="12" t="s">
        <v>14</v>
      </c>
      <c r="AW326" s="12" t="s">
        <v>35</v>
      </c>
      <c r="AX326" s="12" t="s">
        <v>73</v>
      </c>
      <c r="AY326" s="143" t="s">
        <v>131</v>
      </c>
    </row>
    <row r="327" spans="2:65" s="13" customFormat="1" ht="10.199999999999999">
      <c r="B327" s="148"/>
      <c r="D327" s="136" t="s">
        <v>145</v>
      </c>
      <c r="E327" s="149" t="s">
        <v>19</v>
      </c>
      <c r="F327" s="150" t="s">
        <v>378</v>
      </c>
      <c r="H327" s="151">
        <v>6</v>
      </c>
      <c r="I327" s="152"/>
      <c r="L327" s="148"/>
      <c r="M327" s="153"/>
      <c r="T327" s="154"/>
      <c r="AT327" s="149" t="s">
        <v>145</v>
      </c>
      <c r="AU327" s="149" t="s">
        <v>139</v>
      </c>
      <c r="AV327" s="13" t="s">
        <v>139</v>
      </c>
      <c r="AW327" s="13" t="s">
        <v>35</v>
      </c>
      <c r="AX327" s="13" t="s">
        <v>73</v>
      </c>
      <c r="AY327" s="149" t="s">
        <v>131</v>
      </c>
    </row>
    <row r="328" spans="2:65" s="12" customFormat="1" ht="10.199999999999999">
      <c r="B328" s="142"/>
      <c r="D328" s="136" t="s">
        <v>145</v>
      </c>
      <c r="E328" s="143" t="s">
        <v>19</v>
      </c>
      <c r="F328" s="144" t="s">
        <v>295</v>
      </c>
      <c r="H328" s="143" t="s">
        <v>19</v>
      </c>
      <c r="I328" s="145"/>
      <c r="L328" s="142"/>
      <c r="M328" s="146"/>
      <c r="T328" s="147"/>
      <c r="AT328" s="143" t="s">
        <v>145</v>
      </c>
      <c r="AU328" s="143" t="s">
        <v>139</v>
      </c>
      <c r="AV328" s="12" t="s">
        <v>14</v>
      </c>
      <c r="AW328" s="12" t="s">
        <v>35</v>
      </c>
      <c r="AX328" s="12" t="s">
        <v>73</v>
      </c>
      <c r="AY328" s="143" t="s">
        <v>131</v>
      </c>
    </row>
    <row r="329" spans="2:65" s="13" customFormat="1" ht="10.199999999999999">
      <c r="B329" s="148"/>
      <c r="D329" s="136" t="s">
        <v>145</v>
      </c>
      <c r="E329" s="149" t="s">
        <v>19</v>
      </c>
      <c r="F329" s="150" t="s">
        <v>379</v>
      </c>
      <c r="H329" s="151">
        <v>3.6</v>
      </c>
      <c r="I329" s="152"/>
      <c r="L329" s="148"/>
      <c r="M329" s="153"/>
      <c r="T329" s="154"/>
      <c r="AT329" s="149" t="s">
        <v>145</v>
      </c>
      <c r="AU329" s="149" t="s">
        <v>139</v>
      </c>
      <c r="AV329" s="13" t="s">
        <v>139</v>
      </c>
      <c r="AW329" s="13" t="s">
        <v>35</v>
      </c>
      <c r="AX329" s="13" t="s">
        <v>73</v>
      </c>
      <c r="AY329" s="149" t="s">
        <v>131</v>
      </c>
    </row>
    <row r="330" spans="2:65" s="14" customFormat="1" ht="10.199999999999999">
      <c r="B330" s="155"/>
      <c r="D330" s="136" t="s">
        <v>145</v>
      </c>
      <c r="E330" s="156" t="s">
        <v>19</v>
      </c>
      <c r="F330" s="157" t="s">
        <v>166</v>
      </c>
      <c r="H330" s="158">
        <v>872.28</v>
      </c>
      <c r="I330" s="159"/>
      <c r="L330" s="155"/>
      <c r="M330" s="160"/>
      <c r="T330" s="161"/>
      <c r="AT330" s="156" t="s">
        <v>145</v>
      </c>
      <c r="AU330" s="156" t="s">
        <v>139</v>
      </c>
      <c r="AV330" s="14" t="s">
        <v>138</v>
      </c>
      <c r="AW330" s="14" t="s">
        <v>35</v>
      </c>
      <c r="AX330" s="14" t="s">
        <v>14</v>
      </c>
      <c r="AY330" s="156" t="s">
        <v>131</v>
      </c>
    </row>
    <row r="331" spans="2:65" s="1" customFormat="1" ht="21.75" customHeight="1">
      <c r="B331" s="32"/>
      <c r="C331" s="123" t="s">
        <v>380</v>
      </c>
      <c r="D331" s="123" t="s">
        <v>133</v>
      </c>
      <c r="E331" s="124" t="s">
        <v>381</v>
      </c>
      <c r="F331" s="125" t="s">
        <v>382</v>
      </c>
      <c r="G331" s="126" t="s">
        <v>136</v>
      </c>
      <c r="H331" s="127">
        <v>786.93</v>
      </c>
      <c r="I331" s="128"/>
      <c r="J331" s="129">
        <f>ROUND(I331*H331,2)</f>
        <v>0</v>
      </c>
      <c r="K331" s="125" t="s">
        <v>137</v>
      </c>
      <c r="L331" s="32"/>
      <c r="M331" s="130" t="s">
        <v>19</v>
      </c>
      <c r="N331" s="131" t="s">
        <v>45</v>
      </c>
      <c r="P331" s="132">
        <f>O331*H331</f>
        <v>0</v>
      </c>
      <c r="Q331" s="132">
        <v>5.4599999999999996E-3</v>
      </c>
      <c r="R331" s="132">
        <f>Q331*H331</f>
        <v>4.2966377999999992</v>
      </c>
      <c r="S331" s="132">
        <v>0</v>
      </c>
      <c r="T331" s="133">
        <f>S331*H331</f>
        <v>0</v>
      </c>
      <c r="AR331" s="134" t="s">
        <v>138</v>
      </c>
      <c r="AT331" s="134" t="s">
        <v>133</v>
      </c>
      <c r="AU331" s="134" t="s">
        <v>139</v>
      </c>
      <c r="AY331" s="17" t="s">
        <v>131</v>
      </c>
      <c r="BE331" s="135">
        <f>IF(N331="základní",J331,0)</f>
        <v>0</v>
      </c>
      <c r="BF331" s="135">
        <f>IF(N331="snížená",J331,0)</f>
        <v>0</v>
      </c>
      <c r="BG331" s="135">
        <f>IF(N331="zákl. přenesená",J331,0)</f>
        <v>0</v>
      </c>
      <c r="BH331" s="135">
        <f>IF(N331="sníž. přenesená",J331,0)</f>
        <v>0</v>
      </c>
      <c r="BI331" s="135">
        <f>IF(N331="nulová",J331,0)</f>
        <v>0</v>
      </c>
      <c r="BJ331" s="17" t="s">
        <v>139</v>
      </c>
      <c r="BK331" s="135">
        <f>ROUND(I331*H331,2)</f>
        <v>0</v>
      </c>
      <c r="BL331" s="17" t="s">
        <v>138</v>
      </c>
      <c r="BM331" s="134" t="s">
        <v>383</v>
      </c>
    </row>
    <row r="332" spans="2:65" s="1" customFormat="1" ht="19.2">
      <c r="B332" s="32"/>
      <c r="D332" s="136" t="s">
        <v>141</v>
      </c>
      <c r="F332" s="137" t="s">
        <v>384</v>
      </c>
      <c r="I332" s="138"/>
      <c r="L332" s="32"/>
      <c r="M332" s="139"/>
      <c r="T332" s="53"/>
      <c r="AT332" s="17" t="s">
        <v>141</v>
      </c>
      <c r="AU332" s="17" t="s">
        <v>139</v>
      </c>
    </row>
    <row r="333" spans="2:65" s="1" customFormat="1" ht="10.199999999999999">
      <c r="B333" s="32"/>
      <c r="D333" s="140" t="s">
        <v>143</v>
      </c>
      <c r="F333" s="141" t="s">
        <v>385</v>
      </c>
      <c r="I333" s="138"/>
      <c r="L333" s="32"/>
      <c r="M333" s="139"/>
      <c r="T333" s="53"/>
      <c r="AT333" s="17" t="s">
        <v>143</v>
      </c>
      <c r="AU333" s="17" t="s">
        <v>139</v>
      </c>
    </row>
    <row r="334" spans="2:65" s="12" customFormat="1" ht="10.199999999999999">
      <c r="B334" s="142"/>
      <c r="D334" s="136" t="s">
        <v>145</v>
      </c>
      <c r="E334" s="143" t="s">
        <v>19</v>
      </c>
      <c r="F334" s="144" t="s">
        <v>351</v>
      </c>
      <c r="H334" s="143" t="s">
        <v>19</v>
      </c>
      <c r="I334" s="145"/>
      <c r="L334" s="142"/>
      <c r="M334" s="146"/>
      <c r="T334" s="147"/>
      <c r="AT334" s="143" t="s">
        <v>145</v>
      </c>
      <c r="AU334" s="143" t="s">
        <v>139</v>
      </c>
      <c r="AV334" s="12" t="s">
        <v>14</v>
      </c>
      <c r="AW334" s="12" t="s">
        <v>35</v>
      </c>
      <c r="AX334" s="12" t="s">
        <v>73</v>
      </c>
      <c r="AY334" s="143" t="s">
        <v>131</v>
      </c>
    </row>
    <row r="335" spans="2:65" s="13" customFormat="1" ht="10.199999999999999">
      <c r="B335" s="148"/>
      <c r="D335" s="136" t="s">
        <v>145</v>
      </c>
      <c r="E335" s="149" t="s">
        <v>19</v>
      </c>
      <c r="F335" s="150" t="s">
        <v>352</v>
      </c>
      <c r="H335" s="151">
        <v>42.33</v>
      </c>
      <c r="I335" s="152"/>
      <c r="L335" s="148"/>
      <c r="M335" s="153"/>
      <c r="T335" s="154"/>
      <c r="AT335" s="149" t="s">
        <v>145</v>
      </c>
      <c r="AU335" s="149" t="s">
        <v>139</v>
      </c>
      <c r="AV335" s="13" t="s">
        <v>139</v>
      </c>
      <c r="AW335" s="13" t="s">
        <v>35</v>
      </c>
      <c r="AX335" s="13" t="s">
        <v>73</v>
      </c>
      <c r="AY335" s="149" t="s">
        <v>131</v>
      </c>
    </row>
    <row r="336" spans="2:65" s="13" customFormat="1" ht="10.199999999999999">
      <c r="B336" s="148"/>
      <c r="D336" s="136" t="s">
        <v>145</v>
      </c>
      <c r="E336" s="149" t="s">
        <v>19</v>
      </c>
      <c r="F336" s="150" t="s">
        <v>353</v>
      </c>
      <c r="H336" s="151">
        <v>1.35</v>
      </c>
      <c r="I336" s="152"/>
      <c r="L336" s="148"/>
      <c r="M336" s="153"/>
      <c r="T336" s="154"/>
      <c r="AT336" s="149" t="s">
        <v>145</v>
      </c>
      <c r="AU336" s="149" t="s">
        <v>139</v>
      </c>
      <c r="AV336" s="13" t="s">
        <v>139</v>
      </c>
      <c r="AW336" s="13" t="s">
        <v>35</v>
      </c>
      <c r="AX336" s="13" t="s">
        <v>73</v>
      </c>
      <c r="AY336" s="149" t="s">
        <v>131</v>
      </c>
    </row>
    <row r="337" spans="2:51" s="12" customFormat="1" ht="10.199999999999999">
      <c r="B337" s="142"/>
      <c r="D337" s="136" t="s">
        <v>145</v>
      </c>
      <c r="E337" s="143" t="s">
        <v>19</v>
      </c>
      <c r="F337" s="144" t="s">
        <v>354</v>
      </c>
      <c r="H337" s="143" t="s">
        <v>19</v>
      </c>
      <c r="I337" s="145"/>
      <c r="L337" s="142"/>
      <c r="M337" s="146"/>
      <c r="T337" s="147"/>
      <c r="AT337" s="143" t="s">
        <v>145</v>
      </c>
      <c r="AU337" s="143" t="s">
        <v>139</v>
      </c>
      <c r="AV337" s="12" t="s">
        <v>14</v>
      </c>
      <c r="AW337" s="12" t="s">
        <v>35</v>
      </c>
      <c r="AX337" s="12" t="s">
        <v>73</v>
      </c>
      <c r="AY337" s="143" t="s">
        <v>131</v>
      </c>
    </row>
    <row r="338" spans="2:51" s="13" customFormat="1" ht="10.199999999999999">
      <c r="B338" s="148"/>
      <c r="D338" s="136" t="s">
        <v>145</v>
      </c>
      <c r="E338" s="149" t="s">
        <v>19</v>
      </c>
      <c r="F338" s="150" t="s">
        <v>355</v>
      </c>
      <c r="H338" s="151">
        <v>94.6</v>
      </c>
      <c r="I338" s="152"/>
      <c r="L338" s="148"/>
      <c r="M338" s="153"/>
      <c r="T338" s="154"/>
      <c r="AT338" s="149" t="s">
        <v>145</v>
      </c>
      <c r="AU338" s="149" t="s">
        <v>139</v>
      </c>
      <c r="AV338" s="13" t="s">
        <v>139</v>
      </c>
      <c r="AW338" s="13" t="s">
        <v>35</v>
      </c>
      <c r="AX338" s="13" t="s">
        <v>73</v>
      </c>
      <c r="AY338" s="149" t="s">
        <v>131</v>
      </c>
    </row>
    <row r="339" spans="2:51" s="12" customFormat="1" ht="10.199999999999999">
      <c r="B339" s="142"/>
      <c r="D339" s="136" t="s">
        <v>145</v>
      </c>
      <c r="E339" s="143" t="s">
        <v>19</v>
      </c>
      <c r="F339" s="144" t="s">
        <v>356</v>
      </c>
      <c r="H339" s="143" t="s">
        <v>19</v>
      </c>
      <c r="I339" s="145"/>
      <c r="L339" s="142"/>
      <c r="M339" s="146"/>
      <c r="T339" s="147"/>
      <c r="AT339" s="143" t="s">
        <v>145</v>
      </c>
      <c r="AU339" s="143" t="s">
        <v>139</v>
      </c>
      <c r="AV339" s="12" t="s">
        <v>14</v>
      </c>
      <c r="AW339" s="12" t="s">
        <v>35</v>
      </c>
      <c r="AX339" s="12" t="s">
        <v>73</v>
      </c>
      <c r="AY339" s="143" t="s">
        <v>131</v>
      </c>
    </row>
    <row r="340" spans="2:51" s="13" customFormat="1" ht="10.199999999999999">
      <c r="B340" s="148"/>
      <c r="D340" s="136" t="s">
        <v>145</v>
      </c>
      <c r="E340" s="149" t="s">
        <v>19</v>
      </c>
      <c r="F340" s="150" t="s">
        <v>357</v>
      </c>
      <c r="H340" s="151">
        <v>708.75</v>
      </c>
      <c r="I340" s="152"/>
      <c r="L340" s="148"/>
      <c r="M340" s="153"/>
      <c r="T340" s="154"/>
      <c r="AT340" s="149" t="s">
        <v>145</v>
      </c>
      <c r="AU340" s="149" t="s">
        <v>139</v>
      </c>
      <c r="AV340" s="13" t="s">
        <v>139</v>
      </c>
      <c r="AW340" s="13" t="s">
        <v>35</v>
      </c>
      <c r="AX340" s="13" t="s">
        <v>73</v>
      </c>
      <c r="AY340" s="149" t="s">
        <v>131</v>
      </c>
    </row>
    <row r="341" spans="2:51" s="12" customFormat="1" ht="10.199999999999999">
      <c r="B341" s="142"/>
      <c r="D341" s="136" t="s">
        <v>145</v>
      </c>
      <c r="E341" s="143" t="s">
        <v>19</v>
      </c>
      <c r="F341" s="144" t="s">
        <v>358</v>
      </c>
      <c r="H341" s="143" t="s">
        <v>19</v>
      </c>
      <c r="I341" s="145"/>
      <c r="L341" s="142"/>
      <c r="M341" s="146"/>
      <c r="T341" s="147"/>
      <c r="AT341" s="143" t="s">
        <v>145</v>
      </c>
      <c r="AU341" s="143" t="s">
        <v>139</v>
      </c>
      <c r="AV341" s="12" t="s">
        <v>14</v>
      </c>
      <c r="AW341" s="12" t="s">
        <v>35</v>
      </c>
      <c r="AX341" s="12" t="s">
        <v>73</v>
      </c>
      <c r="AY341" s="143" t="s">
        <v>131</v>
      </c>
    </row>
    <row r="342" spans="2:51" s="13" customFormat="1" ht="10.199999999999999">
      <c r="B342" s="148"/>
      <c r="D342" s="136" t="s">
        <v>145</v>
      </c>
      <c r="E342" s="149" t="s">
        <v>19</v>
      </c>
      <c r="F342" s="150" t="s">
        <v>359</v>
      </c>
      <c r="H342" s="151">
        <v>40</v>
      </c>
      <c r="I342" s="152"/>
      <c r="L342" s="148"/>
      <c r="M342" s="153"/>
      <c r="T342" s="154"/>
      <c r="AT342" s="149" t="s">
        <v>145</v>
      </c>
      <c r="AU342" s="149" t="s">
        <v>139</v>
      </c>
      <c r="AV342" s="13" t="s">
        <v>139</v>
      </c>
      <c r="AW342" s="13" t="s">
        <v>35</v>
      </c>
      <c r="AX342" s="13" t="s">
        <v>73</v>
      </c>
      <c r="AY342" s="149" t="s">
        <v>131</v>
      </c>
    </row>
    <row r="343" spans="2:51" s="12" customFormat="1" ht="10.199999999999999">
      <c r="B343" s="142"/>
      <c r="D343" s="136" t="s">
        <v>145</v>
      </c>
      <c r="E343" s="143" t="s">
        <v>19</v>
      </c>
      <c r="F343" s="144" t="s">
        <v>282</v>
      </c>
      <c r="H343" s="143" t="s">
        <v>19</v>
      </c>
      <c r="I343" s="145"/>
      <c r="L343" s="142"/>
      <c r="M343" s="146"/>
      <c r="T343" s="147"/>
      <c r="AT343" s="143" t="s">
        <v>145</v>
      </c>
      <c r="AU343" s="143" t="s">
        <v>139</v>
      </c>
      <c r="AV343" s="12" t="s">
        <v>14</v>
      </c>
      <c r="AW343" s="12" t="s">
        <v>35</v>
      </c>
      <c r="AX343" s="12" t="s">
        <v>73</v>
      </c>
      <c r="AY343" s="143" t="s">
        <v>131</v>
      </c>
    </row>
    <row r="344" spans="2:51" s="13" customFormat="1" ht="10.199999999999999">
      <c r="B344" s="148"/>
      <c r="D344" s="136" t="s">
        <v>145</v>
      </c>
      <c r="E344" s="149" t="s">
        <v>19</v>
      </c>
      <c r="F344" s="150" t="s">
        <v>360</v>
      </c>
      <c r="H344" s="151">
        <v>-60</v>
      </c>
      <c r="I344" s="152"/>
      <c r="L344" s="148"/>
      <c r="M344" s="153"/>
      <c r="T344" s="154"/>
      <c r="AT344" s="149" t="s">
        <v>145</v>
      </c>
      <c r="AU344" s="149" t="s">
        <v>139</v>
      </c>
      <c r="AV344" s="13" t="s">
        <v>139</v>
      </c>
      <c r="AW344" s="13" t="s">
        <v>35</v>
      </c>
      <c r="AX344" s="13" t="s">
        <v>73</v>
      </c>
      <c r="AY344" s="149" t="s">
        <v>131</v>
      </c>
    </row>
    <row r="345" spans="2:51" s="12" customFormat="1" ht="10.199999999999999">
      <c r="B345" s="142"/>
      <c r="D345" s="136" t="s">
        <v>145</v>
      </c>
      <c r="E345" s="143" t="s">
        <v>19</v>
      </c>
      <c r="F345" s="144" t="s">
        <v>284</v>
      </c>
      <c r="H345" s="143" t="s">
        <v>19</v>
      </c>
      <c r="I345" s="145"/>
      <c r="L345" s="142"/>
      <c r="M345" s="146"/>
      <c r="T345" s="147"/>
      <c r="AT345" s="143" t="s">
        <v>145</v>
      </c>
      <c r="AU345" s="143" t="s">
        <v>139</v>
      </c>
      <c r="AV345" s="12" t="s">
        <v>14</v>
      </c>
      <c r="AW345" s="12" t="s">
        <v>35</v>
      </c>
      <c r="AX345" s="12" t="s">
        <v>73</v>
      </c>
      <c r="AY345" s="143" t="s">
        <v>131</v>
      </c>
    </row>
    <row r="346" spans="2:51" s="13" customFormat="1" ht="10.199999999999999">
      <c r="B346" s="148"/>
      <c r="D346" s="136" t="s">
        <v>145</v>
      </c>
      <c r="E346" s="149" t="s">
        <v>19</v>
      </c>
      <c r="F346" s="150" t="s">
        <v>361</v>
      </c>
      <c r="H346" s="151">
        <v>-14.4</v>
      </c>
      <c r="I346" s="152"/>
      <c r="L346" s="148"/>
      <c r="M346" s="153"/>
      <c r="T346" s="154"/>
      <c r="AT346" s="149" t="s">
        <v>145</v>
      </c>
      <c r="AU346" s="149" t="s">
        <v>139</v>
      </c>
      <c r="AV346" s="13" t="s">
        <v>139</v>
      </c>
      <c r="AW346" s="13" t="s">
        <v>35</v>
      </c>
      <c r="AX346" s="13" t="s">
        <v>73</v>
      </c>
      <c r="AY346" s="149" t="s">
        <v>131</v>
      </c>
    </row>
    <row r="347" spans="2:51" s="13" customFormat="1" ht="10.199999999999999">
      <c r="B347" s="148"/>
      <c r="D347" s="136" t="s">
        <v>145</v>
      </c>
      <c r="E347" s="149" t="s">
        <v>19</v>
      </c>
      <c r="F347" s="150" t="s">
        <v>362</v>
      </c>
      <c r="H347" s="151">
        <v>-12.42</v>
      </c>
      <c r="I347" s="152"/>
      <c r="L347" s="148"/>
      <c r="M347" s="153"/>
      <c r="T347" s="154"/>
      <c r="AT347" s="149" t="s">
        <v>145</v>
      </c>
      <c r="AU347" s="149" t="s">
        <v>139</v>
      </c>
      <c r="AV347" s="13" t="s">
        <v>139</v>
      </c>
      <c r="AW347" s="13" t="s">
        <v>35</v>
      </c>
      <c r="AX347" s="13" t="s">
        <v>73</v>
      </c>
      <c r="AY347" s="149" t="s">
        <v>131</v>
      </c>
    </row>
    <row r="348" spans="2:51" s="12" customFormat="1" ht="10.199999999999999">
      <c r="B348" s="142"/>
      <c r="D348" s="136" t="s">
        <v>145</v>
      </c>
      <c r="E348" s="143" t="s">
        <v>19</v>
      </c>
      <c r="F348" s="144" t="s">
        <v>287</v>
      </c>
      <c r="H348" s="143" t="s">
        <v>19</v>
      </c>
      <c r="I348" s="145"/>
      <c r="L348" s="142"/>
      <c r="M348" s="146"/>
      <c r="T348" s="147"/>
      <c r="AT348" s="143" t="s">
        <v>145</v>
      </c>
      <c r="AU348" s="143" t="s">
        <v>139</v>
      </c>
      <c r="AV348" s="12" t="s">
        <v>14</v>
      </c>
      <c r="AW348" s="12" t="s">
        <v>35</v>
      </c>
      <c r="AX348" s="12" t="s">
        <v>73</v>
      </c>
      <c r="AY348" s="143" t="s">
        <v>131</v>
      </c>
    </row>
    <row r="349" spans="2:51" s="13" customFormat="1" ht="10.199999999999999">
      <c r="B349" s="148"/>
      <c r="D349" s="136" t="s">
        <v>145</v>
      </c>
      <c r="E349" s="149" t="s">
        <v>19</v>
      </c>
      <c r="F349" s="150" t="s">
        <v>363</v>
      </c>
      <c r="H349" s="151">
        <v>-7.52</v>
      </c>
      <c r="I349" s="152"/>
      <c r="L349" s="148"/>
      <c r="M349" s="153"/>
      <c r="T349" s="154"/>
      <c r="AT349" s="149" t="s">
        <v>145</v>
      </c>
      <c r="AU349" s="149" t="s">
        <v>139</v>
      </c>
      <c r="AV349" s="13" t="s">
        <v>139</v>
      </c>
      <c r="AW349" s="13" t="s">
        <v>35</v>
      </c>
      <c r="AX349" s="13" t="s">
        <v>73</v>
      </c>
      <c r="AY349" s="149" t="s">
        <v>131</v>
      </c>
    </row>
    <row r="350" spans="2:51" s="12" customFormat="1" ht="10.199999999999999">
      <c r="B350" s="142"/>
      <c r="D350" s="136" t="s">
        <v>145</v>
      </c>
      <c r="E350" s="143" t="s">
        <v>19</v>
      </c>
      <c r="F350" s="144" t="s">
        <v>289</v>
      </c>
      <c r="H350" s="143" t="s">
        <v>19</v>
      </c>
      <c r="I350" s="145"/>
      <c r="L350" s="142"/>
      <c r="M350" s="146"/>
      <c r="T350" s="147"/>
      <c r="AT350" s="143" t="s">
        <v>145</v>
      </c>
      <c r="AU350" s="143" t="s">
        <v>139</v>
      </c>
      <c r="AV350" s="12" t="s">
        <v>14</v>
      </c>
      <c r="AW350" s="12" t="s">
        <v>35</v>
      </c>
      <c r="AX350" s="12" t="s">
        <v>73</v>
      </c>
      <c r="AY350" s="143" t="s">
        <v>131</v>
      </c>
    </row>
    <row r="351" spans="2:51" s="13" customFormat="1" ht="10.199999999999999">
      <c r="B351" s="148"/>
      <c r="D351" s="136" t="s">
        <v>145</v>
      </c>
      <c r="E351" s="149" t="s">
        <v>19</v>
      </c>
      <c r="F351" s="150" t="s">
        <v>364</v>
      </c>
      <c r="H351" s="151">
        <v>-5.76</v>
      </c>
      <c r="I351" s="152"/>
      <c r="L351" s="148"/>
      <c r="M351" s="153"/>
      <c r="T351" s="154"/>
      <c r="AT351" s="149" t="s">
        <v>145</v>
      </c>
      <c r="AU351" s="149" t="s">
        <v>139</v>
      </c>
      <c r="AV351" s="13" t="s">
        <v>139</v>
      </c>
      <c r="AW351" s="13" t="s">
        <v>35</v>
      </c>
      <c r="AX351" s="13" t="s">
        <v>73</v>
      </c>
      <c r="AY351" s="149" t="s">
        <v>131</v>
      </c>
    </row>
    <row r="352" spans="2:51" s="14" customFormat="1" ht="10.199999999999999">
      <c r="B352" s="155"/>
      <c r="D352" s="136" t="s">
        <v>145</v>
      </c>
      <c r="E352" s="156" t="s">
        <v>19</v>
      </c>
      <c r="F352" s="157" t="s">
        <v>166</v>
      </c>
      <c r="H352" s="158">
        <v>786.93</v>
      </c>
      <c r="I352" s="159"/>
      <c r="L352" s="155"/>
      <c r="M352" s="160"/>
      <c r="T352" s="161"/>
      <c r="AT352" s="156" t="s">
        <v>145</v>
      </c>
      <c r="AU352" s="156" t="s">
        <v>139</v>
      </c>
      <c r="AV352" s="14" t="s">
        <v>138</v>
      </c>
      <c r="AW352" s="14" t="s">
        <v>35</v>
      </c>
      <c r="AX352" s="14" t="s">
        <v>14</v>
      </c>
      <c r="AY352" s="156" t="s">
        <v>131</v>
      </c>
    </row>
    <row r="353" spans="2:65" s="1" customFormat="1" ht="24.15" customHeight="1">
      <c r="B353" s="32"/>
      <c r="C353" s="123" t="s">
        <v>386</v>
      </c>
      <c r="D353" s="123" t="s">
        <v>133</v>
      </c>
      <c r="E353" s="124" t="s">
        <v>387</v>
      </c>
      <c r="F353" s="125" t="s">
        <v>388</v>
      </c>
      <c r="G353" s="126" t="s">
        <v>136</v>
      </c>
      <c r="H353" s="127">
        <v>1573.86</v>
      </c>
      <c r="I353" s="128"/>
      <c r="J353" s="129">
        <f>ROUND(I353*H353,2)</f>
        <v>0</v>
      </c>
      <c r="K353" s="125" t="s">
        <v>137</v>
      </c>
      <c r="L353" s="32"/>
      <c r="M353" s="130" t="s">
        <v>19</v>
      </c>
      <c r="N353" s="131" t="s">
        <v>45</v>
      </c>
      <c r="P353" s="132">
        <f>O353*H353</f>
        <v>0</v>
      </c>
      <c r="Q353" s="132">
        <v>2.0999999999999999E-3</v>
      </c>
      <c r="R353" s="132">
        <f>Q353*H353</f>
        <v>3.3051059999999994</v>
      </c>
      <c r="S353" s="132">
        <v>0</v>
      </c>
      <c r="T353" s="133">
        <f>S353*H353</f>
        <v>0</v>
      </c>
      <c r="AR353" s="134" t="s">
        <v>138</v>
      </c>
      <c r="AT353" s="134" t="s">
        <v>133</v>
      </c>
      <c r="AU353" s="134" t="s">
        <v>139</v>
      </c>
      <c r="AY353" s="17" t="s">
        <v>131</v>
      </c>
      <c r="BE353" s="135">
        <f>IF(N353="základní",J353,0)</f>
        <v>0</v>
      </c>
      <c r="BF353" s="135">
        <f>IF(N353="snížená",J353,0)</f>
        <v>0</v>
      </c>
      <c r="BG353" s="135">
        <f>IF(N353="zákl. přenesená",J353,0)</f>
        <v>0</v>
      </c>
      <c r="BH353" s="135">
        <f>IF(N353="sníž. přenesená",J353,0)</f>
        <v>0</v>
      </c>
      <c r="BI353" s="135">
        <f>IF(N353="nulová",J353,0)</f>
        <v>0</v>
      </c>
      <c r="BJ353" s="17" t="s">
        <v>139</v>
      </c>
      <c r="BK353" s="135">
        <f>ROUND(I353*H353,2)</f>
        <v>0</v>
      </c>
      <c r="BL353" s="17" t="s">
        <v>138</v>
      </c>
      <c r="BM353" s="134" t="s">
        <v>389</v>
      </c>
    </row>
    <row r="354" spans="2:65" s="1" customFormat="1" ht="28.8">
      <c r="B354" s="32"/>
      <c r="D354" s="136" t="s">
        <v>141</v>
      </c>
      <c r="F354" s="137" t="s">
        <v>390</v>
      </c>
      <c r="I354" s="138"/>
      <c r="L354" s="32"/>
      <c r="M354" s="139"/>
      <c r="T354" s="53"/>
      <c r="AT354" s="17" t="s">
        <v>141</v>
      </c>
      <c r="AU354" s="17" t="s">
        <v>139</v>
      </c>
    </row>
    <row r="355" spans="2:65" s="1" customFormat="1" ht="10.199999999999999">
      <c r="B355" s="32"/>
      <c r="D355" s="140" t="s">
        <v>143</v>
      </c>
      <c r="F355" s="141" t="s">
        <v>391</v>
      </c>
      <c r="I355" s="138"/>
      <c r="L355" s="32"/>
      <c r="M355" s="139"/>
      <c r="T355" s="53"/>
      <c r="AT355" s="17" t="s">
        <v>143</v>
      </c>
      <c r="AU355" s="17" t="s">
        <v>139</v>
      </c>
    </row>
    <row r="356" spans="2:65" s="13" customFormat="1" ht="10.199999999999999">
      <c r="B356" s="148"/>
      <c r="D356" s="136" t="s">
        <v>145</v>
      </c>
      <c r="F356" s="150" t="s">
        <v>392</v>
      </c>
      <c r="H356" s="151">
        <v>1573.86</v>
      </c>
      <c r="I356" s="152"/>
      <c r="L356" s="148"/>
      <c r="M356" s="153"/>
      <c r="T356" s="154"/>
      <c r="AT356" s="149" t="s">
        <v>145</v>
      </c>
      <c r="AU356" s="149" t="s">
        <v>139</v>
      </c>
      <c r="AV356" s="13" t="s">
        <v>139</v>
      </c>
      <c r="AW356" s="13" t="s">
        <v>4</v>
      </c>
      <c r="AX356" s="13" t="s">
        <v>14</v>
      </c>
      <c r="AY356" s="149" t="s">
        <v>131</v>
      </c>
    </row>
    <row r="357" spans="2:65" s="1" customFormat="1" ht="24.15" customHeight="1">
      <c r="B357" s="32"/>
      <c r="C357" s="123" t="s">
        <v>393</v>
      </c>
      <c r="D357" s="123" t="s">
        <v>133</v>
      </c>
      <c r="E357" s="124" t="s">
        <v>394</v>
      </c>
      <c r="F357" s="125" t="s">
        <v>395</v>
      </c>
      <c r="G357" s="126" t="s">
        <v>136</v>
      </c>
      <c r="H357" s="127">
        <v>43.68</v>
      </c>
      <c r="I357" s="128"/>
      <c r="J357" s="129">
        <f>ROUND(I357*H357,2)</f>
        <v>0</v>
      </c>
      <c r="K357" s="125" t="s">
        <v>137</v>
      </c>
      <c r="L357" s="32"/>
      <c r="M357" s="130" t="s">
        <v>19</v>
      </c>
      <c r="N357" s="131" t="s">
        <v>45</v>
      </c>
      <c r="P357" s="132">
        <f>O357*H357</f>
        <v>0</v>
      </c>
      <c r="Q357" s="132">
        <v>4.3800000000000002E-3</v>
      </c>
      <c r="R357" s="132">
        <f>Q357*H357</f>
        <v>0.1913184</v>
      </c>
      <c r="S357" s="132">
        <v>0</v>
      </c>
      <c r="T357" s="133">
        <f>S357*H357</f>
        <v>0</v>
      </c>
      <c r="AR357" s="134" t="s">
        <v>138</v>
      </c>
      <c r="AT357" s="134" t="s">
        <v>133</v>
      </c>
      <c r="AU357" s="134" t="s">
        <v>139</v>
      </c>
      <c r="AY357" s="17" t="s">
        <v>131</v>
      </c>
      <c r="BE357" s="135">
        <f>IF(N357="základní",J357,0)</f>
        <v>0</v>
      </c>
      <c r="BF357" s="135">
        <f>IF(N357="snížená",J357,0)</f>
        <v>0</v>
      </c>
      <c r="BG357" s="135">
        <f>IF(N357="zákl. přenesená",J357,0)</f>
        <v>0</v>
      </c>
      <c r="BH357" s="135">
        <f>IF(N357="sníž. přenesená",J357,0)</f>
        <v>0</v>
      </c>
      <c r="BI357" s="135">
        <f>IF(N357="nulová",J357,0)</f>
        <v>0</v>
      </c>
      <c r="BJ357" s="17" t="s">
        <v>139</v>
      </c>
      <c r="BK357" s="135">
        <f>ROUND(I357*H357,2)</f>
        <v>0</v>
      </c>
      <c r="BL357" s="17" t="s">
        <v>138</v>
      </c>
      <c r="BM357" s="134" t="s">
        <v>396</v>
      </c>
    </row>
    <row r="358" spans="2:65" s="1" customFormat="1" ht="19.2">
      <c r="B358" s="32"/>
      <c r="D358" s="136" t="s">
        <v>141</v>
      </c>
      <c r="F358" s="137" t="s">
        <v>397</v>
      </c>
      <c r="I358" s="138"/>
      <c r="L358" s="32"/>
      <c r="M358" s="139"/>
      <c r="T358" s="53"/>
      <c r="AT358" s="17" t="s">
        <v>141</v>
      </c>
      <c r="AU358" s="17" t="s">
        <v>139</v>
      </c>
    </row>
    <row r="359" spans="2:65" s="1" customFormat="1" ht="10.199999999999999">
      <c r="B359" s="32"/>
      <c r="D359" s="140" t="s">
        <v>143</v>
      </c>
      <c r="F359" s="141" t="s">
        <v>398</v>
      </c>
      <c r="I359" s="138"/>
      <c r="L359" s="32"/>
      <c r="M359" s="139"/>
      <c r="T359" s="53"/>
      <c r="AT359" s="17" t="s">
        <v>143</v>
      </c>
      <c r="AU359" s="17" t="s">
        <v>139</v>
      </c>
    </row>
    <row r="360" spans="2:65" s="12" customFormat="1" ht="10.199999999999999">
      <c r="B360" s="142"/>
      <c r="D360" s="136" t="s">
        <v>145</v>
      </c>
      <c r="E360" s="143" t="s">
        <v>19</v>
      </c>
      <c r="F360" s="144" t="s">
        <v>351</v>
      </c>
      <c r="H360" s="143" t="s">
        <v>19</v>
      </c>
      <c r="I360" s="145"/>
      <c r="L360" s="142"/>
      <c r="M360" s="146"/>
      <c r="T360" s="147"/>
      <c r="AT360" s="143" t="s">
        <v>145</v>
      </c>
      <c r="AU360" s="143" t="s">
        <v>139</v>
      </c>
      <c r="AV360" s="12" t="s">
        <v>14</v>
      </c>
      <c r="AW360" s="12" t="s">
        <v>35</v>
      </c>
      <c r="AX360" s="12" t="s">
        <v>73</v>
      </c>
      <c r="AY360" s="143" t="s">
        <v>131</v>
      </c>
    </row>
    <row r="361" spans="2:65" s="13" customFormat="1" ht="10.199999999999999">
      <c r="B361" s="148"/>
      <c r="D361" s="136" t="s">
        <v>145</v>
      </c>
      <c r="E361" s="149" t="s">
        <v>19</v>
      </c>
      <c r="F361" s="150" t="s">
        <v>352</v>
      </c>
      <c r="H361" s="151">
        <v>42.33</v>
      </c>
      <c r="I361" s="152"/>
      <c r="L361" s="148"/>
      <c r="M361" s="153"/>
      <c r="T361" s="154"/>
      <c r="AT361" s="149" t="s">
        <v>145</v>
      </c>
      <c r="AU361" s="149" t="s">
        <v>139</v>
      </c>
      <c r="AV361" s="13" t="s">
        <v>139</v>
      </c>
      <c r="AW361" s="13" t="s">
        <v>35</v>
      </c>
      <c r="AX361" s="13" t="s">
        <v>73</v>
      </c>
      <c r="AY361" s="149" t="s">
        <v>131</v>
      </c>
    </row>
    <row r="362" spans="2:65" s="13" customFormat="1" ht="10.199999999999999">
      <c r="B362" s="148"/>
      <c r="D362" s="136" t="s">
        <v>145</v>
      </c>
      <c r="E362" s="149" t="s">
        <v>19</v>
      </c>
      <c r="F362" s="150" t="s">
        <v>353</v>
      </c>
      <c r="H362" s="151">
        <v>1.35</v>
      </c>
      <c r="I362" s="152"/>
      <c r="L362" s="148"/>
      <c r="M362" s="153"/>
      <c r="T362" s="154"/>
      <c r="AT362" s="149" t="s">
        <v>145</v>
      </c>
      <c r="AU362" s="149" t="s">
        <v>139</v>
      </c>
      <c r="AV362" s="13" t="s">
        <v>139</v>
      </c>
      <c r="AW362" s="13" t="s">
        <v>35</v>
      </c>
      <c r="AX362" s="13" t="s">
        <v>73</v>
      </c>
      <c r="AY362" s="149" t="s">
        <v>131</v>
      </c>
    </row>
    <row r="363" spans="2:65" s="14" customFormat="1" ht="10.199999999999999">
      <c r="B363" s="155"/>
      <c r="D363" s="136" t="s">
        <v>145</v>
      </c>
      <c r="E363" s="156" t="s">
        <v>19</v>
      </c>
      <c r="F363" s="157" t="s">
        <v>166</v>
      </c>
      <c r="H363" s="158">
        <v>43.68</v>
      </c>
      <c r="I363" s="159"/>
      <c r="L363" s="155"/>
      <c r="M363" s="160"/>
      <c r="T363" s="161"/>
      <c r="AT363" s="156" t="s">
        <v>145</v>
      </c>
      <c r="AU363" s="156" t="s">
        <v>139</v>
      </c>
      <c r="AV363" s="14" t="s">
        <v>138</v>
      </c>
      <c r="AW363" s="14" t="s">
        <v>35</v>
      </c>
      <c r="AX363" s="14" t="s">
        <v>14</v>
      </c>
      <c r="AY363" s="156" t="s">
        <v>131</v>
      </c>
    </row>
    <row r="364" spans="2:65" s="1" customFormat="1" ht="24.15" customHeight="1">
      <c r="B364" s="32"/>
      <c r="C364" s="123" t="s">
        <v>399</v>
      </c>
      <c r="D364" s="123" t="s">
        <v>133</v>
      </c>
      <c r="E364" s="124" t="s">
        <v>400</v>
      </c>
      <c r="F364" s="125" t="s">
        <v>401</v>
      </c>
      <c r="G364" s="126" t="s">
        <v>402</v>
      </c>
      <c r="H364" s="127">
        <v>438.2</v>
      </c>
      <c r="I364" s="128"/>
      <c r="J364" s="129">
        <f>ROUND(I364*H364,2)</f>
        <v>0</v>
      </c>
      <c r="K364" s="125" t="s">
        <v>137</v>
      </c>
      <c r="L364" s="32"/>
      <c r="M364" s="130" t="s">
        <v>19</v>
      </c>
      <c r="N364" s="131" t="s">
        <v>45</v>
      </c>
      <c r="P364" s="132">
        <f>O364*H364</f>
        <v>0</v>
      </c>
      <c r="Q364" s="132">
        <v>0</v>
      </c>
      <c r="R364" s="132">
        <f>Q364*H364</f>
        <v>0</v>
      </c>
      <c r="S364" s="132">
        <v>0</v>
      </c>
      <c r="T364" s="133">
        <f>S364*H364</f>
        <v>0</v>
      </c>
      <c r="AR364" s="134" t="s">
        <v>138</v>
      </c>
      <c r="AT364" s="134" t="s">
        <v>133</v>
      </c>
      <c r="AU364" s="134" t="s">
        <v>139</v>
      </c>
      <c r="AY364" s="17" t="s">
        <v>131</v>
      </c>
      <c r="BE364" s="135">
        <f>IF(N364="základní",J364,0)</f>
        <v>0</v>
      </c>
      <c r="BF364" s="135">
        <f>IF(N364="snížená",J364,0)</f>
        <v>0</v>
      </c>
      <c r="BG364" s="135">
        <f>IF(N364="zákl. přenesená",J364,0)</f>
        <v>0</v>
      </c>
      <c r="BH364" s="135">
        <f>IF(N364="sníž. přenesená",J364,0)</f>
        <v>0</v>
      </c>
      <c r="BI364" s="135">
        <f>IF(N364="nulová",J364,0)</f>
        <v>0</v>
      </c>
      <c r="BJ364" s="17" t="s">
        <v>139</v>
      </c>
      <c r="BK364" s="135">
        <f>ROUND(I364*H364,2)</f>
        <v>0</v>
      </c>
      <c r="BL364" s="17" t="s">
        <v>138</v>
      </c>
      <c r="BM364" s="134" t="s">
        <v>403</v>
      </c>
    </row>
    <row r="365" spans="2:65" s="1" customFormat="1" ht="38.4">
      <c r="B365" s="32"/>
      <c r="D365" s="136" t="s">
        <v>141</v>
      </c>
      <c r="F365" s="137" t="s">
        <v>404</v>
      </c>
      <c r="I365" s="138"/>
      <c r="L365" s="32"/>
      <c r="M365" s="139"/>
      <c r="T365" s="53"/>
      <c r="AT365" s="17" t="s">
        <v>141</v>
      </c>
      <c r="AU365" s="17" t="s">
        <v>139</v>
      </c>
    </row>
    <row r="366" spans="2:65" s="1" customFormat="1" ht="10.199999999999999">
      <c r="B366" s="32"/>
      <c r="D366" s="140" t="s">
        <v>143</v>
      </c>
      <c r="F366" s="141" t="s">
        <v>405</v>
      </c>
      <c r="I366" s="138"/>
      <c r="L366" s="32"/>
      <c r="M366" s="139"/>
      <c r="T366" s="53"/>
      <c r="AT366" s="17" t="s">
        <v>143</v>
      </c>
      <c r="AU366" s="17" t="s">
        <v>139</v>
      </c>
    </row>
    <row r="367" spans="2:65" s="12" customFormat="1" ht="10.199999999999999">
      <c r="B367" s="142"/>
      <c r="D367" s="136" t="s">
        <v>145</v>
      </c>
      <c r="E367" s="143" t="s">
        <v>19</v>
      </c>
      <c r="F367" s="144" t="s">
        <v>281</v>
      </c>
      <c r="H367" s="143" t="s">
        <v>19</v>
      </c>
      <c r="I367" s="145"/>
      <c r="L367" s="142"/>
      <c r="M367" s="146"/>
      <c r="T367" s="147"/>
      <c r="AT367" s="143" t="s">
        <v>145</v>
      </c>
      <c r="AU367" s="143" t="s">
        <v>139</v>
      </c>
      <c r="AV367" s="12" t="s">
        <v>14</v>
      </c>
      <c r="AW367" s="12" t="s">
        <v>35</v>
      </c>
      <c r="AX367" s="12" t="s">
        <v>73</v>
      </c>
      <c r="AY367" s="143" t="s">
        <v>131</v>
      </c>
    </row>
    <row r="368" spans="2:65" s="12" customFormat="1" ht="10.199999999999999">
      <c r="B368" s="142"/>
      <c r="D368" s="136" t="s">
        <v>145</v>
      </c>
      <c r="E368" s="143" t="s">
        <v>19</v>
      </c>
      <c r="F368" s="144" t="s">
        <v>282</v>
      </c>
      <c r="H368" s="143" t="s">
        <v>19</v>
      </c>
      <c r="I368" s="145"/>
      <c r="L368" s="142"/>
      <c r="M368" s="146"/>
      <c r="T368" s="147"/>
      <c r="AT368" s="143" t="s">
        <v>145</v>
      </c>
      <c r="AU368" s="143" t="s">
        <v>139</v>
      </c>
      <c r="AV368" s="12" t="s">
        <v>14</v>
      </c>
      <c r="AW368" s="12" t="s">
        <v>35</v>
      </c>
      <c r="AX368" s="12" t="s">
        <v>73</v>
      </c>
      <c r="AY368" s="143" t="s">
        <v>131</v>
      </c>
    </row>
    <row r="369" spans="2:65" s="13" customFormat="1" ht="10.199999999999999">
      <c r="B369" s="148"/>
      <c r="D369" s="136" t="s">
        <v>145</v>
      </c>
      <c r="E369" s="149" t="s">
        <v>19</v>
      </c>
      <c r="F369" s="150" t="s">
        <v>406</v>
      </c>
      <c r="H369" s="151">
        <v>235</v>
      </c>
      <c r="I369" s="152"/>
      <c r="L369" s="148"/>
      <c r="M369" s="153"/>
      <c r="T369" s="154"/>
      <c r="AT369" s="149" t="s">
        <v>145</v>
      </c>
      <c r="AU369" s="149" t="s">
        <v>139</v>
      </c>
      <c r="AV369" s="13" t="s">
        <v>139</v>
      </c>
      <c r="AW369" s="13" t="s">
        <v>35</v>
      </c>
      <c r="AX369" s="13" t="s">
        <v>73</v>
      </c>
      <c r="AY369" s="149" t="s">
        <v>131</v>
      </c>
    </row>
    <row r="370" spans="2:65" s="12" customFormat="1" ht="10.199999999999999">
      <c r="B370" s="142"/>
      <c r="D370" s="136" t="s">
        <v>145</v>
      </c>
      <c r="E370" s="143" t="s">
        <v>19</v>
      </c>
      <c r="F370" s="144" t="s">
        <v>284</v>
      </c>
      <c r="H370" s="143" t="s">
        <v>19</v>
      </c>
      <c r="I370" s="145"/>
      <c r="L370" s="142"/>
      <c r="M370" s="146"/>
      <c r="T370" s="147"/>
      <c r="AT370" s="143" t="s">
        <v>145</v>
      </c>
      <c r="AU370" s="143" t="s">
        <v>139</v>
      </c>
      <c r="AV370" s="12" t="s">
        <v>14</v>
      </c>
      <c r="AW370" s="12" t="s">
        <v>35</v>
      </c>
      <c r="AX370" s="12" t="s">
        <v>73</v>
      </c>
      <c r="AY370" s="143" t="s">
        <v>131</v>
      </c>
    </row>
    <row r="371" spans="2:65" s="13" customFormat="1" ht="10.199999999999999">
      <c r="B371" s="148"/>
      <c r="D371" s="136" t="s">
        <v>145</v>
      </c>
      <c r="E371" s="149" t="s">
        <v>19</v>
      </c>
      <c r="F371" s="150" t="s">
        <v>407</v>
      </c>
      <c r="H371" s="151">
        <v>37.200000000000003</v>
      </c>
      <c r="I371" s="152"/>
      <c r="L371" s="148"/>
      <c r="M371" s="153"/>
      <c r="T371" s="154"/>
      <c r="AT371" s="149" t="s">
        <v>145</v>
      </c>
      <c r="AU371" s="149" t="s">
        <v>139</v>
      </c>
      <c r="AV371" s="13" t="s">
        <v>139</v>
      </c>
      <c r="AW371" s="13" t="s">
        <v>35</v>
      </c>
      <c r="AX371" s="13" t="s">
        <v>73</v>
      </c>
      <c r="AY371" s="149" t="s">
        <v>131</v>
      </c>
    </row>
    <row r="372" spans="2:65" s="13" customFormat="1" ht="10.199999999999999">
      <c r="B372" s="148"/>
      <c r="D372" s="136" t="s">
        <v>145</v>
      </c>
      <c r="E372" s="149" t="s">
        <v>19</v>
      </c>
      <c r="F372" s="150" t="s">
        <v>408</v>
      </c>
      <c r="H372" s="151">
        <v>50.4</v>
      </c>
      <c r="I372" s="152"/>
      <c r="L372" s="148"/>
      <c r="M372" s="153"/>
      <c r="T372" s="154"/>
      <c r="AT372" s="149" t="s">
        <v>145</v>
      </c>
      <c r="AU372" s="149" t="s">
        <v>139</v>
      </c>
      <c r="AV372" s="13" t="s">
        <v>139</v>
      </c>
      <c r="AW372" s="13" t="s">
        <v>35</v>
      </c>
      <c r="AX372" s="13" t="s">
        <v>73</v>
      </c>
      <c r="AY372" s="149" t="s">
        <v>131</v>
      </c>
    </row>
    <row r="373" spans="2:65" s="12" customFormat="1" ht="10.199999999999999">
      <c r="B373" s="142"/>
      <c r="D373" s="136" t="s">
        <v>145</v>
      </c>
      <c r="E373" s="143" t="s">
        <v>19</v>
      </c>
      <c r="F373" s="144" t="s">
        <v>287</v>
      </c>
      <c r="H373" s="143" t="s">
        <v>19</v>
      </c>
      <c r="I373" s="145"/>
      <c r="L373" s="142"/>
      <c r="M373" s="146"/>
      <c r="T373" s="147"/>
      <c r="AT373" s="143" t="s">
        <v>145</v>
      </c>
      <c r="AU373" s="143" t="s">
        <v>139</v>
      </c>
      <c r="AV373" s="12" t="s">
        <v>14</v>
      </c>
      <c r="AW373" s="12" t="s">
        <v>35</v>
      </c>
      <c r="AX373" s="12" t="s">
        <v>73</v>
      </c>
      <c r="AY373" s="143" t="s">
        <v>131</v>
      </c>
    </row>
    <row r="374" spans="2:65" s="13" customFormat="1" ht="10.199999999999999">
      <c r="B374" s="148"/>
      <c r="D374" s="136" t="s">
        <v>145</v>
      </c>
      <c r="E374" s="149" t="s">
        <v>19</v>
      </c>
      <c r="F374" s="150" t="s">
        <v>409</v>
      </c>
      <c r="H374" s="151">
        <v>22.2</v>
      </c>
      <c r="I374" s="152"/>
      <c r="L374" s="148"/>
      <c r="M374" s="153"/>
      <c r="T374" s="154"/>
      <c r="AT374" s="149" t="s">
        <v>145</v>
      </c>
      <c r="AU374" s="149" t="s">
        <v>139</v>
      </c>
      <c r="AV374" s="13" t="s">
        <v>139</v>
      </c>
      <c r="AW374" s="13" t="s">
        <v>35</v>
      </c>
      <c r="AX374" s="13" t="s">
        <v>73</v>
      </c>
      <c r="AY374" s="149" t="s">
        <v>131</v>
      </c>
    </row>
    <row r="375" spans="2:65" s="12" customFormat="1" ht="10.199999999999999">
      <c r="B375" s="142"/>
      <c r="D375" s="136" t="s">
        <v>145</v>
      </c>
      <c r="E375" s="143" t="s">
        <v>19</v>
      </c>
      <c r="F375" s="144" t="s">
        <v>289</v>
      </c>
      <c r="H375" s="143" t="s">
        <v>19</v>
      </c>
      <c r="I375" s="145"/>
      <c r="L375" s="142"/>
      <c r="M375" s="146"/>
      <c r="T375" s="147"/>
      <c r="AT375" s="143" t="s">
        <v>145</v>
      </c>
      <c r="AU375" s="143" t="s">
        <v>139</v>
      </c>
      <c r="AV375" s="12" t="s">
        <v>14</v>
      </c>
      <c r="AW375" s="12" t="s">
        <v>35</v>
      </c>
      <c r="AX375" s="12" t="s">
        <v>73</v>
      </c>
      <c r="AY375" s="143" t="s">
        <v>131</v>
      </c>
    </row>
    <row r="376" spans="2:65" s="13" customFormat="1" ht="10.199999999999999">
      <c r="B376" s="148"/>
      <c r="D376" s="136" t="s">
        <v>145</v>
      </c>
      <c r="E376" s="149" t="s">
        <v>19</v>
      </c>
      <c r="F376" s="150" t="s">
        <v>410</v>
      </c>
      <c r="H376" s="151">
        <v>32.799999999999997</v>
      </c>
      <c r="I376" s="152"/>
      <c r="L376" s="148"/>
      <c r="M376" s="153"/>
      <c r="T376" s="154"/>
      <c r="AT376" s="149" t="s">
        <v>145</v>
      </c>
      <c r="AU376" s="149" t="s">
        <v>139</v>
      </c>
      <c r="AV376" s="13" t="s">
        <v>139</v>
      </c>
      <c r="AW376" s="13" t="s">
        <v>35</v>
      </c>
      <c r="AX376" s="13" t="s">
        <v>73</v>
      </c>
      <c r="AY376" s="149" t="s">
        <v>131</v>
      </c>
    </row>
    <row r="377" spans="2:65" s="12" customFormat="1" ht="10.199999999999999">
      <c r="B377" s="142"/>
      <c r="D377" s="136" t="s">
        <v>145</v>
      </c>
      <c r="E377" s="143" t="s">
        <v>19</v>
      </c>
      <c r="F377" s="144" t="s">
        <v>291</v>
      </c>
      <c r="H377" s="143" t="s">
        <v>19</v>
      </c>
      <c r="I377" s="145"/>
      <c r="L377" s="142"/>
      <c r="M377" s="146"/>
      <c r="T377" s="147"/>
      <c r="AT377" s="143" t="s">
        <v>145</v>
      </c>
      <c r="AU377" s="143" t="s">
        <v>139</v>
      </c>
      <c r="AV377" s="12" t="s">
        <v>14</v>
      </c>
      <c r="AW377" s="12" t="s">
        <v>35</v>
      </c>
      <c r="AX377" s="12" t="s">
        <v>73</v>
      </c>
      <c r="AY377" s="143" t="s">
        <v>131</v>
      </c>
    </row>
    <row r="378" spans="2:65" s="13" customFormat="1" ht="10.199999999999999">
      <c r="B378" s="148"/>
      <c r="D378" s="136" t="s">
        <v>145</v>
      </c>
      <c r="E378" s="149" t="s">
        <v>19</v>
      </c>
      <c r="F378" s="150" t="s">
        <v>411</v>
      </c>
      <c r="H378" s="151">
        <v>5.4</v>
      </c>
      <c r="I378" s="152"/>
      <c r="L378" s="148"/>
      <c r="M378" s="153"/>
      <c r="T378" s="154"/>
      <c r="AT378" s="149" t="s">
        <v>145</v>
      </c>
      <c r="AU378" s="149" t="s">
        <v>139</v>
      </c>
      <c r="AV378" s="13" t="s">
        <v>139</v>
      </c>
      <c r="AW378" s="13" t="s">
        <v>35</v>
      </c>
      <c r="AX378" s="13" t="s">
        <v>73</v>
      </c>
      <c r="AY378" s="149" t="s">
        <v>131</v>
      </c>
    </row>
    <row r="379" spans="2:65" s="12" customFormat="1" ht="10.199999999999999">
      <c r="B379" s="142"/>
      <c r="D379" s="136" t="s">
        <v>145</v>
      </c>
      <c r="E379" s="143" t="s">
        <v>19</v>
      </c>
      <c r="F379" s="144" t="s">
        <v>293</v>
      </c>
      <c r="H379" s="143" t="s">
        <v>19</v>
      </c>
      <c r="I379" s="145"/>
      <c r="L379" s="142"/>
      <c r="M379" s="146"/>
      <c r="T379" s="147"/>
      <c r="AT379" s="143" t="s">
        <v>145</v>
      </c>
      <c r="AU379" s="143" t="s">
        <v>139</v>
      </c>
      <c r="AV379" s="12" t="s">
        <v>14</v>
      </c>
      <c r="AW379" s="12" t="s">
        <v>35</v>
      </c>
      <c r="AX379" s="12" t="s">
        <v>73</v>
      </c>
      <c r="AY379" s="143" t="s">
        <v>131</v>
      </c>
    </row>
    <row r="380" spans="2:65" s="13" customFormat="1" ht="10.199999999999999">
      <c r="B380" s="148"/>
      <c r="D380" s="136" t="s">
        <v>145</v>
      </c>
      <c r="E380" s="149" t="s">
        <v>19</v>
      </c>
      <c r="F380" s="150" t="s">
        <v>412</v>
      </c>
      <c r="H380" s="151">
        <v>36</v>
      </c>
      <c r="I380" s="152"/>
      <c r="L380" s="148"/>
      <c r="M380" s="153"/>
      <c r="T380" s="154"/>
      <c r="AT380" s="149" t="s">
        <v>145</v>
      </c>
      <c r="AU380" s="149" t="s">
        <v>139</v>
      </c>
      <c r="AV380" s="13" t="s">
        <v>139</v>
      </c>
      <c r="AW380" s="13" t="s">
        <v>35</v>
      </c>
      <c r="AX380" s="13" t="s">
        <v>73</v>
      </c>
      <c r="AY380" s="149" t="s">
        <v>131</v>
      </c>
    </row>
    <row r="381" spans="2:65" s="12" customFormat="1" ht="10.199999999999999">
      <c r="B381" s="142"/>
      <c r="D381" s="136" t="s">
        <v>145</v>
      </c>
      <c r="E381" s="143" t="s">
        <v>19</v>
      </c>
      <c r="F381" s="144" t="s">
        <v>295</v>
      </c>
      <c r="H381" s="143" t="s">
        <v>19</v>
      </c>
      <c r="I381" s="145"/>
      <c r="L381" s="142"/>
      <c r="M381" s="146"/>
      <c r="T381" s="147"/>
      <c r="AT381" s="143" t="s">
        <v>145</v>
      </c>
      <c r="AU381" s="143" t="s">
        <v>139</v>
      </c>
      <c r="AV381" s="12" t="s">
        <v>14</v>
      </c>
      <c r="AW381" s="12" t="s">
        <v>35</v>
      </c>
      <c r="AX381" s="12" t="s">
        <v>73</v>
      </c>
      <c r="AY381" s="143" t="s">
        <v>131</v>
      </c>
    </row>
    <row r="382" spans="2:65" s="13" customFormat="1" ht="10.199999999999999">
      <c r="B382" s="148"/>
      <c r="D382" s="136" t="s">
        <v>145</v>
      </c>
      <c r="E382" s="149" t="s">
        <v>19</v>
      </c>
      <c r="F382" s="150" t="s">
        <v>413</v>
      </c>
      <c r="H382" s="151">
        <v>19.2</v>
      </c>
      <c r="I382" s="152"/>
      <c r="L382" s="148"/>
      <c r="M382" s="153"/>
      <c r="T382" s="154"/>
      <c r="AT382" s="149" t="s">
        <v>145</v>
      </c>
      <c r="AU382" s="149" t="s">
        <v>139</v>
      </c>
      <c r="AV382" s="13" t="s">
        <v>139</v>
      </c>
      <c r="AW382" s="13" t="s">
        <v>35</v>
      </c>
      <c r="AX382" s="13" t="s">
        <v>73</v>
      </c>
      <c r="AY382" s="149" t="s">
        <v>131</v>
      </c>
    </row>
    <row r="383" spans="2:65" s="14" customFormat="1" ht="10.199999999999999">
      <c r="B383" s="155"/>
      <c r="D383" s="136" t="s">
        <v>145</v>
      </c>
      <c r="E383" s="156" t="s">
        <v>19</v>
      </c>
      <c r="F383" s="157" t="s">
        <v>166</v>
      </c>
      <c r="H383" s="158">
        <v>438.2</v>
      </c>
      <c r="I383" s="159"/>
      <c r="L383" s="155"/>
      <c r="M383" s="160"/>
      <c r="T383" s="161"/>
      <c r="AT383" s="156" t="s">
        <v>145</v>
      </c>
      <c r="AU383" s="156" t="s">
        <v>139</v>
      </c>
      <c r="AV383" s="14" t="s">
        <v>138</v>
      </c>
      <c r="AW383" s="14" t="s">
        <v>35</v>
      </c>
      <c r="AX383" s="14" t="s">
        <v>14</v>
      </c>
      <c r="AY383" s="156" t="s">
        <v>131</v>
      </c>
    </row>
    <row r="384" spans="2:65" s="1" customFormat="1" ht="24.15" customHeight="1">
      <c r="B384" s="32"/>
      <c r="C384" s="162" t="s">
        <v>414</v>
      </c>
      <c r="D384" s="162" t="s">
        <v>218</v>
      </c>
      <c r="E384" s="163" t="s">
        <v>415</v>
      </c>
      <c r="F384" s="164" t="s">
        <v>416</v>
      </c>
      <c r="G384" s="165" t="s">
        <v>402</v>
      </c>
      <c r="H384" s="166">
        <v>241.01</v>
      </c>
      <c r="I384" s="167"/>
      <c r="J384" s="168">
        <f>ROUND(I384*H384,2)</f>
        <v>0</v>
      </c>
      <c r="K384" s="164" t="s">
        <v>137</v>
      </c>
      <c r="L384" s="169"/>
      <c r="M384" s="170" t="s">
        <v>19</v>
      </c>
      <c r="N384" s="171" t="s">
        <v>45</v>
      </c>
      <c r="P384" s="132">
        <f>O384*H384</f>
        <v>0</v>
      </c>
      <c r="Q384" s="132">
        <v>4.0000000000000003E-5</v>
      </c>
      <c r="R384" s="132">
        <f>Q384*H384</f>
        <v>9.6404000000000004E-3</v>
      </c>
      <c r="S384" s="132">
        <v>0</v>
      </c>
      <c r="T384" s="133">
        <f>S384*H384</f>
        <v>0</v>
      </c>
      <c r="AR384" s="134" t="s">
        <v>194</v>
      </c>
      <c r="AT384" s="134" t="s">
        <v>218</v>
      </c>
      <c r="AU384" s="134" t="s">
        <v>139</v>
      </c>
      <c r="AY384" s="17" t="s">
        <v>131</v>
      </c>
      <c r="BE384" s="135">
        <f>IF(N384="základní",J384,0)</f>
        <v>0</v>
      </c>
      <c r="BF384" s="135">
        <f>IF(N384="snížená",J384,0)</f>
        <v>0</v>
      </c>
      <c r="BG384" s="135">
        <f>IF(N384="zákl. přenesená",J384,0)</f>
        <v>0</v>
      </c>
      <c r="BH384" s="135">
        <f>IF(N384="sníž. přenesená",J384,0)</f>
        <v>0</v>
      </c>
      <c r="BI384" s="135">
        <f>IF(N384="nulová",J384,0)</f>
        <v>0</v>
      </c>
      <c r="BJ384" s="17" t="s">
        <v>139</v>
      </c>
      <c r="BK384" s="135">
        <f>ROUND(I384*H384,2)</f>
        <v>0</v>
      </c>
      <c r="BL384" s="17" t="s">
        <v>138</v>
      </c>
      <c r="BM384" s="134" t="s">
        <v>417</v>
      </c>
    </row>
    <row r="385" spans="2:51" s="1" customFormat="1" ht="19.2">
      <c r="B385" s="32"/>
      <c r="D385" s="136" t="s">
        <v>141</v>
      </c>
      <c r="F385" s="137" t="s">
        <v>416</v>
      </c>
      <c r="I385" s="138"/>
      <c r="L385" s="32"/>
      <c r="M385" s="139"/>
      <c r="T385" s="53"/>
      <c r="AT385" s="17" t="s">
        <v>141</v>
      </c>
      <c r="AU385" s="17" t="s">
        <v>139</v>
      </c>
    </row>
    <row r="386" spans="2:51" s="12" customFormat="1" ht="10.199999999999999">
      <c r="B386" s="142"/>
      <c r="D386" s="136" t="s">
        <v>145</v>
      </c>
      <c r="E386" s="143" t="s">
        <v>19</v>
      </c>
      <c r="F386" s="144" t="s">
        <v>281</v>
      </c>
      <c r="H386" s="143" t="s">
        <v>19</v>
      </c>
      <c r="I386" s="145"/>
      <c r="L386" s="142"/>
      <c r="M386" s="146"/>
      <c r="T386" s="147"/>
      <c r="AT386" s="143" t="s">
        <v>145</v>
      </c>
      <c r="AU386" s="143" t="s">
        <v>139</v>
      </c>
      <c r="AV386" s="12" t="s">
        <v>14</v>
      </c>
      <c r="AW386" s="12" t="s">
        <v>35</v>
      </c>
      <c r="AX386" s="12" t="s">
        <v>73</v>
      </c>
      <c r="AY386" s="143" t="s">
        <v>131</v>
      </c>
    </row>
    <row r="387" spans="2:51" s="12" customFormat="1" ht="10.199999999999999">
      <c r="B387" s="142"/>
      <c r="D387" s="136" t="s">
        <v>145</v>
      </c>
      <c r="E387" s="143" t="s">
        <v>19</v>
      </c>
      <c r="F387" s="144" t="s">
        <v>282</v>
      </c>
      <c r="H387" s="143" t="s">
        <v>19</v>
      </c>
      <c r="I387" s="145"/>
      <c r="L387" s="142"/>
      <c r="M387" s="146"/>
      <c r="T387" s="147"/>
      <c r="AT387" s="143" t="s">
        <v>145</v>
      </c>
      <c r="AU387" s="143" t="s">
        <v>139</v>
      </c>
      <c r="AV387" s="12" t="s">
        <v>14</v>
      </c>
      <c r="AW387" s="12" t="s">
        <v>35</v>
      </c>
      <c r="AX387" s="12" t="s">
        <v>73</v>
      </c>
      <c r="AY387" s="143" t="s">
        <v>131</v>
      </c>
    </row>
    <row r="388" spans="2:51" s="13" customFormat="1" ht="10.199999999999999">
      <c r="B388" s="148"/>
      <c r="D388" s="136" t="s">
        <v>145</v>
      </c>
      <c r="E388" s="149" t="s">
        <v>19</v>
      </c>
      <c r="F388" s="150" t="s">
        <v>418</v>
      </c>
      <c r="H388" s="151">
        <v>117.5</v>
      </c>
      <c r="I388" s="152"/>
      <c r="L388" s="148"/>
      <c r="M388" s="153"/>
      <c r="T388" s="154"/>
      <c r="AT388" s="149" t="s">
        <v>145</v>
      </c>
      <c r="AU388" s="149" t="s">
        <v>139</v>
      </c>
      <c r="AV388" s="13" t="s">
        <v>139</v>
      </c>
      <c r="AW388" s="13" t="s">
        <v>35</v>
      </c>
      <c r="AX388" s="13" t="s">
        <v>73</v>
      </c>
      <c r="AY388" s="149" t="s">
        <v>131</v>
      </c>
    </row>
    <row r="389" spans="2:51" s="12" customFormat="1" ht="10.199999999999999">
      <c r="B389" s="142"/>
      <c r="D389" s="136" t="s">
        <v>145</v>
      </c>
      <c r="E389" s="143" t="s">
        <v>19</v>
      </c>
      <c r="F389" s="144" t="s">
        <v>284</v>
      </c>
      <c r="H389" s="143" t="s">
        <v>19</v>
      </c>
      <c r="I389" s="145"/>
      <c r="L389" s="142"/>
      <c r="M389" s="146"/>
      <c r="T389" s="147"/>
      <c r="AT389" s="143" t="s">
        <v>145</v>
      </c>
      <c r="AU389" s="143" t="s">
        <v>139</v>
      </c>
      <c r="AV389" s="12" t="s">
        <v>14</v>
      </c>
      <c r="AW389" s="12" t="s">
        <v>35</v>
      </c>
      <c r="AX389" s="12" t="s">
        <v>73</v>
      </c>
      <c r="AY389" s="143" t="s">
        <v>131</v>
      </c>
    </row>
    <row r="390" spans="2:51" s="13" customFormat="1" ht="10.199999999999999">
      <c r="B390" s="148"/>
      <c r="D390" s="136" t="s">
        <v>145</v>
      </c>
      <c r="E390" s="149" t="s">
        <v>19</v>
      </c>
      <c r="F390" s="150" t="s">
        <v>419</v>
      </c>
      <c r="H390" s="151">
        <v>18.600000000000001</v>
      </c>
      <c r="I390" s="152"/>
      <c r="L390" s="148"/>
      <c r="M390" s="153"/>
      <c r="T390" s="154"/>
      <c r="AT390" s="149" t="s">
        <v>145</v>
      </c>
      <c r="AU390" s="149" t="s">
        <v>139</v>
      </c>
      <c r="AV390" s="13" t="s">
        <v>139</v>
      </c>
      <c r="AW390" s="13" t="s">
        <v>35</v>
      </c>
      <c r="AX390" s="13" t="s">
        <v>73</v>
      </c>
      <c r="AY390" s="149" t="s">
        <v>131</v>
      </c>
    </row>
    <row r="391" spans="2:51" s="13" customFormat="1" ht="10.199999999999999">
      <c r="B391" s="148"/>
      <c r="D391" s="136" t="s">
        <v>145</v>
      </c>
      <c r="E391" s="149" t="s">
        <v>19</v>
      </c>
      <c r="F391" s="150" t="s">
        <v>420</v>
      </c>
      <c r="H391" s="151">
        <v>25.2</v>
      </c>
      <c r="I391" s="152"/>
      <c r="L391" s="148"/>
      <c r="M391" s="153"/>
      <c r="T391" s="154"/>
      <c r="AT391" s="149" t="s">
        <v>145</v>
      </c>
      <c r="AU391" s="149" t="s">
        <v>139</v>
      </c>
      <c r="AV391" s="13" t="s">
        <v>139</v>
      </c>
      <c r="AW391" s="13" t="s">
        <v>35</v>
      </c>
      <c r="AX391" s="13" t="s">
        <v>73</v>
      </c>
      <c r="AY391" s="149" t="s">
        <v>131</v>
      </c>
    </row>
    <row r="392" spans="2:51" s="12" customFormat="1" ht="10.199999999999999">
      <c r="B392" s="142"/>
      <c r="D392" s="136" t="s">
        <v>145</v>
      </c>
      <c r="E392" s="143" t="s">
        <v>19</v>
      </c>
      <c r="F392" s="144" t="s">
        <v>287</v>
      </c>
      <c r="H392" s="143" t="s">
        <v>19</v>
      </c>
      <c r="I392" s="145"/>
      <c r="L392" s="142"/>
      <c r="M392" s="146"/>
      <c r="T392" s="147"/>
      <c r="AT392" s="143" t="s">
        <v>145</v>
      </c>
      <c r="AU392" s="143" t="s">
        <v>139</v>
      </c>
      <c r="AV392" s="12" t="s">
        <v>14</v>
      </c>
      <c r="AW392" s="12" t="s">
        <v>35</v>
      </c>
      <c r="AX392" s="12" t="s">
        <v>73</v>
      </c>
      <c r="AY392" s="143" t="s">
        <v>131</v>
      </c>
    </row>
    <row r="393" spans="2:51" s="13" customFormat="1" ht="10.199999999999999">
      <c r="B393" s="148"/>
      <c r="D393" s="136" t="s">
        <v>145</v>
      </c>
      <c r="E393" s="149" t="s">
        <v>19</v>
      </c>
      <c r="F393" s="150" t="s">
        <v>421</v>
      </c>
      <c r="H393" s="151">
        <v>11.1</v>
      </c>
      <c r="I393" s="152"/>
      <c r="L393" s="148"/>
      <c r="M393" s="153"/>
      <c r="T393" s="154"/>
      <c r="AT393" s="149" t="s">
        <v>145</v>
      </c>
      <c r="AU393" s="149" t="s">
        <v>139</v>
      </c>
      <c r="AV393" s="13" t="s">
        <v>139</v>
      </c>
      <c r="AW393" s="13" t="s">
        <v>35</v>
      </c>
      <c r="AX393" s="13" t="s">
        <v>73</v>
      </c>
      <c r="AY393" s="149" t="s">
        <v>131</v>
      </c>
    </row>
    <row r="394" spans="2:51" s="12" customFormat="1" ht="10.199999999999999">
      <c r="B394" s="142"/>
      <c r="D394" s="136" t="s">
        <v>145</v>
      </c>
      <c r="E394" s="143" t="s">
        <v>19</v>
      </c>
      <c r="F394" s="144" t="s">
        <v>289</v>
      </c>
      <c r="H394" s="143" t="s">
        <v>19</v>
      </c>
      <c r="I394" s="145"/>
      <c r="L394" s="142"/>
      <c r="M394" s="146"/>
      <c r="T394" s="147"/>
      <c r="AT394" s="143" t="s">
        <v>145</v>
      </c>
      <c r="AU394" s="143" t="s">
        <v>139</v>
      </c>
      <c r="AV394" s="12" t="s">
        <v>14</v>
      </c>
      <c r="AW394" s="12" t="s">
        <v>35</v>
      </c>
      <c r="AX394" s="12" t="s">
        <v>73</v>
      </c>
      <c r="AY394" s="143" t="s">
        <v>131</v>
      </c>
    </row>
    <row r="395" spans="2:51" s="13" customFormat="1" ht="10.199999999999999">
      <c r="B395" s="148"/>
      <c r="D395" s="136" t="s">
        <v>145</v>
      </c>
      <c r="E395" s="149" t="s">
        <v>19</v>
      </c>
      <c r="F395" s="150" t="s">
        <v>422</v>
      </c>
      <c r="H395" s="151">
        <v>16.399999999999999</v>
      </c>
      <c r="I395" s="152"/>
      <c r="L395" s="148"/>
      <c r="M395" s="153"/>
      <c r="T395" s="154"/>
      <c r="AT395" s="149" t="s">
        <v>145</v>
      </c>
      <c r="AU395" s="149" t="s">
        <v>139</v>
      </c>
      <c r="AV395" s="13" t="s">
        <v>139</v>
      </c>
      <c r="AW395" s="13" t="s">
        <v>35</v>
      </c>
      <c r="AX395" s="13" t="s">
        <v>73</v>
      </c>
      <c r="AY395" s="149" t="s">
        <v>131</v>
      </c>
    </row>
    <row r="396" spans="2:51" s="12" customFormat="1" ht="10.199999999999999">
      <c r="B396" s="142"/>
      <c r="D396" s="136" t="s">
        <v>145</v>
      </c>
      <c r="E396" s="143" t="s">
        <v>19</v>
      </c>
      <c r="F396" s="144" t="s">
        <v>291</v>
      </c>
      <c r="H396" s="143" t="s">
        <v>19</v>
      </c>
      <c r="I396" s="145"/>
      <c r="L396" s="142"/>
      <c r="M396" s="146"/>
      <c r="T396" s="147"/>
      <c r="AT396" s="143" t="s">
        <v>145</v>
      </c>
      <c r="AU396" s="143" t="s">
        <v>139</v>
      </c>
      <c r="AV396" s="12" t="s">
        <v>14</v>
      </c>
      <c r="AW396" s="12" t="s">
        <v>35</v>
      </c>
      <c r="AX396" s="12" t="s">
        <v>73</v>
      </c>
      <c r="AY396" s="143" t="s">
        <v>131</v>
      </c>
    </row>
    <row r="397" spans="2:51" s="13" customFormat="1" ht="10.199999999999999">
      <c r="B397" s="148"/>
      <c r="D397" s="136" t="s">
        <v>145</v>
      </c>
      <c r="E397" s="149" t="s">
        <v>19</v>
      </c>
      <c r="F397" s="150" t="s">
        <v>423</v>
      </c>
      <c r="H397" s="151">
        <v>2.7</v>
      </c>
      <c r="I397" s="152"/>
      <c r="L397" s="148"/>
      <c r="M397" s="153"/>
      <c r="T397" s="154"/>
      <c r="AT397" s="149" t="s">
        <v>145</v>
      </c>
      <c r="AU397" s="149" t="s">
        <v>139</v>
      </c>
      <c r="AV397" s="13" t="s">
        <v>139</v>
      </c>
      <c r="AW397" s="13" t="s">
        <v>35</v>
      </c>
      <c r="AX397" s="13" t="s">
        <v>73</v>
      </c>
      <c r="AY397" s="149" t="s">
        <v>131</v>
      </c>
    </row>
    <row r="398" spans="2:51" s="12" customFormat="1" ht="10.199999999999999">
      <c r="B398" s="142"/>
      <c r="D398" s="136" t="s">
        <v>145</v>
      </c>
      <c r="E398" s="143" t="s">
        <v>19</v>
      </c>
      <c r="F398" s="144" t="s">
        <v>293</v>
      </c>
      <c r="H398" s="143" t="s">
        <v>19</v>
      </c>
      <c r="I398" s="145"/>
      <c r="L398" s="142"/>
      <c r="M398" s="146"/>
      <c r="T398" s="147"/>
      <c r="AT398" s="143" t="s">
        <v>145</v>
      </c>
      <c r="AU398" s="143" t="s">
        <v>139</v>
      </c>
      <c r="AV398" s="12" t="s">
        <v>14</v>
      </c>
      <c r="AW398" s="12" t="s">
        <v>35</v>
      </c>
      <c r="AX398" s="12" t="s">
        <v>73</v>
      </c>
      <c r="AY398" s="143" t="s">
        <v>131</v>
      </c>
    </row>
    <row r="399" spans="2:51" s="13" customFormat="1" ht="10.199999999999999">
      <c r="B399" s="148"/>
      <c r="D399" s="136" t="s">
        <v>145</v>
      </c>
      <c r="E399" s="149" t="s">
        <v>19</v>
      </c>
      <c r="F399" s="150" t="s">
        <v>424</v>
      </c>
      <c r="H399" s="151">
        <v>18</v>
      </c>
      <c r="I399" s="152"/>
      <c r="L399" s="148"/>
      <c r="M399" s="153"/>
      <c r="T399" s="154"/>
      <c r="AT399" s="149" t="s">
        <v>145</v>
      </c>
      <c r="AU399" s="149" t="s">
        <v>139</v>
      </c>
      <c r="AV399" s="13" t="s">
        <v>139</v>
      </c>
      <c r="AW399" s="13" t="s">
        <v>35</v>
      </c>
      <c r="AX399" s="13" t="s">
        <v>73</v>
      </c>
      <c r="AY399" s="149" t="s">
        <v>131</v>
      </c>
    </row>
    <row r="400" spans="2:51" s="12" customFormat="1" ht="10.199999999999999">
      <c r="B400" s="142"/>
      <c r="D400" s="136" t="s">
        <v>145</v>
      </c>
      <c r="E400" s="143" t="s">
        <v>19</v>
      </c>
      <c r="F400" s="144" t="s">
        <v>295</v>
      </c>
      <c r="H400" s="143" t="s">
        <v>19</v>
      </c>
      <c r="I400" s="145"/>
      <c r="L400" s="142"/>
      <c r="M400" s="146"/>
      <c r="T400" s="147"/>
      <c r="AT400" s="143" t="s">
        <v>145</v>
      </c>
      <c r="AU400" s="143" t="s">
        <v>139</v>
      </c>
      <c r="AV400" s="12" t="s">
        <v>14</v>
      </c>
      <c r="AW400" s="12" t="s">
        <v>35</v>
      </c>
      <c r="AX400" s="12" t="s">
        <v>73</v>
      </c>
      <c r="AY400" s="143" t="s">
        <v>131</v>
      </c>
    </row>
    <row r="401" spans="2:65" s="13" customFormat="1" ht="10.199999999999999">
      <c r="B401" s="148"/>
      <c r="D401" s="136" t="s">
        <v>145</v>
      </c>
      <c r="E401" s="149" t="s">
        <v>19</v>
      </c>
      <c r="F401" s="150" t="s">
        <v>425</v>
      </c>
      <c r="H401" s="151">
        <v>9.6</v>
      </c>
      <c r="I401" s="152"/>
      <c r="L401" s="148"/>
      <c r="M401" s="153"/>
      <c r="T401" s="154"/>
      <c r="AT401" s="149" t="s">
        <v>145</v>
      </c>
      <c r="AU401" s="149" t="s">
        <v>139</v>
      </c>
      <c r="AV401" s="13" t="s">
        <v>139</v>
      </c>
      <c r="AW401" s="13" t="s">
        <v>35</v>
      </c>
      <c r="AX401" s="13" t="s">
        <v>73</v>
      </c>
      <c r="AY401" s="149" t="s">
        <v>131</v>
      </c>
    </row>
    <row r="402" spans="2:65" s="14" customFormat="1" ht="10.199999999999999">
      <c r="B402" s="155"/>
      <c r="D402" s="136" t="s">
        <v>145</v>
      </c>
      <c r="E402" s="156" t="s">
        <v>19</v>
      </c>
      <c r="F402" s="157" t="s">
        <v>166</v>
      </c>
      <c r="H402" s="158">
        <v>219.1</v>
      </c>
      <c r="I402" s="159"/>
      <c r="L402" s="155"/>
      <c r="M402" s="160"/>
      <c r="T402" s="161"/>
      <c r="AT402" s="156" t="s">
        <v>145</v>
      </c>
      <c r="AU402" s="156" t="s">
        <v>139</v>
      </c>
      <c r="AV402" s="14" t="s">
        <v>138</v>
      </c>
      <c r="AW402" s="14" t="s">
        <v>35</v>
      </c>
      <c r="AX402" s="14" t="s">
        <v>14</v>
      </c>
      <c r="AY402" s="156" t="s">
        <v>131</v>
      </c>
    </row>
    <row r="403" spans="2:65" s="13" customFormat="1" ht="10.199999999999999">
      <c r="B403" s="148"/>
      <c r="D403" s="136" t="s">
        <v>145</v>
      </c>
      <c r="F403" s="150" t="s">
        <v>426</v>
      </c>
      <c r="H403" s="151">
        <v>241.01</v>
      </c>
      <c r="I403" s="152"/>
      <c r="L403" s="148"/>
      <c r="M403" s="153"/>
      <c r="T403" s="154"/>
      <c r="AT403" s="149" t="s">
        <v>145</v>
      </c>
      <c r="AU403" s="149" t="s">
        <v>139</v>
      </c>
      <c r="AV403" s="13" t="s">
        <v>139</v>
      </c>
      <c r="AW403" s="13" t="s">
        <v>4</v>
      </c>
      <c r="AX403" s="13" t="s">
        <v>14</v>
      </c>
      <c r="AY403" s="149" t="s">
        <v>131</v>
      </c>
    </row>
    <row r="404" spans="2:65" s="1" customFormat="1" ht="24.15" customHeight="1">
      <c r="B404" s="32"/>
      <c r="C404" s="162" t="s">
        <v>427</v>
      </c>
      <c r="D404" s="162" t="s">
        <v>218</v>
      </c>
      <c r="E404" s="163" t="s">
        <v>428</v>
      </c>
      <c r="F404" s="164" t="s">
        <v>429</v>
      </c>
      <c r="G404" s="165" t="s">
        <v>402</v>
      </c>
      <c r="H404" s="166">
        <v>79.75</v>
      </c>
      <c r="I404" s="167"/>
      <c r="J404" s="168">
        <f>ROUND(I404*H404,2)</f>
        <v>0</v>
      </c>
      <c r="K404" s="164" t="s">
        <v>137</v>
      </c>
      <c r="L404" s="169"/>
      <c r="M404" s="170" t="s">
        <v>19</v>
      </c>
      <c r="N404" s="171" t="s">
        <v>45</v>
      </c>
      <c r="P404" s="132">
        <f>O404*H404</f>
        <v>0</v>
      </c>
      <c r="Q404" s="132">
        <v>2.9999999999999997E-4</v>
      </c>
      <c r="R404" s="132">
        <f>Q404*H404</f>
        <v>2.3924999999999998E-2</v>
      </c>
      <c r="S404" s="132">
        <v>0</v>
      </c>
      <c r="T404" s="133">
        <f>S404*H404</f>
        <v>0</v>
      </c>
      <c r="AR404" s="134" t="s">
        <v>194</v>
      </c>
      <c r="AT404" s="134" t="s">
        <v>218</v>
      </c>
      <c r="AU404" s="134" t="s">
        <v>139</v>
      </c>
      <c r="AY404" s="17" t="s">
        <v>131</v>
      </c>
      <c r="BE404" s="135">
        <f>IF(N404="základní",J404,0)</f>
        <v>0</v>
      </c>
      <c r="BF404" s="135">
        <f>IF(N404="snížená",J404,0)</f>
        <v>0</v>
      </c>
      <c r="BG404" s="135">
        <f>IF(N404="zákl. přenesená",J404,0)</f>
        <v>0</v>
      </c>
      <c r="BH404" s="135">
        <f>IF(N404="sníž. přenesená",J404,0)</f>
        <v>0</v>
      </c>
      <c r="BI404" s="135">
        <f>IF(N404="nulová",J404,0)</f>
        <v>0</v>
      </c>
      <c r="BJ404" s="17" t="s">
        <v>139</v>
      </c>
      <c r="BK404" s="135">
        <f>ROUND(I404*H404,2)</f>
        <v>0</v>
      </c>
      <c r="BL404" s="17" t="s">
        <v>138</v>
      </c>
      <c r="BM404" s="134" t="s">
        <v>430</v>
      </c>
    </row>
    <row r="405" spans="2:65" s="1" customFormat="1" ht="19.2">
      <c r="B405" s="32"/>
      <c r="D405" s="136" t="s">
        <v>141</v>
      </c>
      <c r="F405" s="137" t="s">
        <v>429</v>
      </c>
      <c r="I405" s="138"/>
      <c r="L405" s="32"/>
      <c r="M405" s="139"/>
      <c r="T405" s="53"/>
      <c r="AT405" s="17" t="s">
        <v>141</v>
      </c>
      <c r="AU405" s="17" t="s">
        <v>139</v>
      </c>
    </row>
    <row r="406" spans="2:65" s="12" customFormat="1" ht="10.199999999999999">
      <c r="B406" s="142"/>
      <c r="D406" s="136" t="s">
        <v>145</v>
      </c>
      <c r="E406" s="143" t="s">
        <v>19</v>
      </c>
      <c r="F406" s="144" t="s">
        <v>281</v>
      </c>
      <c r="H406" s="143" t="s">
        <v>19</v>
      </c>
      <c r="I406" s="145"/>
      <c r="L406" s="142"/>
      <c r="M406" s="146"/>
      <c r="T406" s="147"/>
      <c r="AT406" s="143" t="s">
        <v>145</v>
      </c>
      <c r="AU406" s="143" t="s">
        <v>139</v>
      </c>
      <c r="AV406" s="12" t="s">
        <v>14</v>
      </c>
      <c r="AW406" s="12" t="s">
        <v>35</v>
      </c>
      <c r="AX406" s="12" t="s">
        <v>73</v>
      </c>
      <c r="AY406" s="143" t="s">
        <v>131</v>
      </c>
    </row>
    <row r="407" spans="2:65" s="12" customFormat="1" ht="10.199999999999999">
      <c r="B407" s="142"/>
      <c r="D407" s="136" t="s">
        <v>145</v>
      </c>
      <c r="E407" s="143" t="s">
        <v>19</v>
      </c>
      <c r="F407" s="144" t="s">
        <v>282</v>
      </c>
      <c r="H407" s="143" t="s">
        <v>19</v>
      </c>
      <c r="I407" s="145"/>
      <c r="L407" s="142"/>
      <c r="M407" s="146"/>
      <c r="T407" s="147"/>
      <c r="AT407" s="143" t="s">
        <v>145</v>
      </c>
      <c r="AU407" s="143" t="s">
        <v>139</v>
      </c>
      <c r="AV407" s="12" t="s">
        <v>14</v>
      </c>
      <c r="AW407" s="12" t="s">
        <v>35</v>
      </c>
      <c r="AX407" s="12" t="s">
        <v>73</v>
      </c>
      <c r="AY407" s="143" t="s">
        <v>131</v>
      </c>
    </row>
    <row r="408" spans="2:65" s="13" customFormat="1" ht="10.199999999999999">
      <c r="B408" s="148"/>
      <c r="D408" s="136" t="s">
        <v>145</v>
      </c>
      <c r="E408" s="149" t="s">
        <v>19</v>
      </c>
      <c r="F408" s="150" t="s">
        <v>431</v>
      </c>
      <c r="H408" s="151">
        <v>37.5</v>
      </c>
      <c r="I408" s="152"/>
      <c r="L408" s="148"/>
      <c r="M408" s="153"/>
      <c r="T408" s="154"/>
      <c r="AT408" s="149" t="s">
        <v>145</v>
      </c>
      <c r="AU408" s="149" t="s">
        <v>139</v>
      </c>
      <c r="AV408" s="13" t="s">
        <v>139</v>
      </c>
      <c r="AW408" s="13" t="s">
        <v>35</v>
      </c>
      <c r="AX408" s="13" t="s">
        <v>73</v>
      </c>
      <c r="AY408" s="149" t="s">
        <v>131</v>
      </c>
    </row>
    <row r="409" spans="2:65" s="12" customFormat="1" ht="10.199999999999999">
      <c r="B409" s="142"/>
      <c r="D409" s="136" t="s">
        <v>145</v>
      </c>
      <c r="E409" s="143" t="s">
        <v>19</v>
      </c>
      <c r="F409" s="144" t="s">
        <v>284</v>
      </c>
      <c r="H409" s="143" t="s">
        <v>19</v>
      </c>
      <c r="I409" s="145"/>
      <c r="L409" s="142"/>
      <c r="M409" s="146"/>
      <c r="T409" s="147"/>
      <c r="AT409" s="143" t="s">
        <v>145</v>
      </c>
      <c r="AU409" s="143" t="s">
        <v>139</v>
      </c>
      <c r="AV409" s="12" t="s">
        <v>14</v>
      </c>
      <c r="AW409" s="12" t="s">
        <v>35</v>
      </c>
      <c r="AX409" s="12" t="s">
        <v>73</v>
      </c>
      <c r="AY409" s="143" t="s">
        <v>131</v>
      </c>
    </row>
    <row r="410" spans="2:65" s="13" customFormat="1" ht="10.199999999999999">
      <c r="B410" s="148"/>
      <c r="D410" s="136" t="s">
        <v>145</v>
      </c>
      <c r="E410" s="149" t="s">
        <v>19</v>
      </c>
      <c r="F410" s="150" t="s">
        <v>432</v>
      </c>
      <c r="H410" s="151">
        <v>9</v>
      </c>
      <c r="I410" s="152"/>
      <c r="L410" s="148"/>
      <c r="M410" s="153"/>
      <c r="T410" s="154"/>
      <c r="AT410" s="149" t="s">
        <v>145</v>
      </c>
      <c r="AU410" s="149" t="s">
        <v>139</v>
      </c>
      <c r="AV410" s="13" t="s">
        <v>139</v>
      </c>
      <c r="AW410" s="13" t="s">
        <v>35</v>
      </c>
      <c r="AX410" s="13" t="s">
        <v>73</v>
      </c>
      <c r="AY410" s="149" t="s">
        <v>131</v>
      </c>
    </row>
    <row r="411" spans="2:65" s="13" customFormat="1" ht="10.199999999999999">
      <c r="B411" s="148"/>
      <c r="D411" s="136" t="s">
        <v>145</v>
      </c>
      <c r="E411" s="149" t="s">
        <v>19</v>
      </c>
      <c r="F411" s="150" t="s">
        <v>433</v>
      </c>
      <c r="H411" s="151">
        <v>5.4</v>
      </c>
      <c r="I411" s="152"/>
      <c r="L411" s="148"/>
      <c r="M411" s="153"/>
      <c r="T411" s="154"/>
      <c r="AT411" s="149" t="s">
        <v>145</v>
      </c>
      <c r="AU411" s="149" t="s">
        <v>139</v>
      </c>
      <c r="AV411" s="13" t="s">
        <v>139</v>
      </c>
      <c r="AW411" s="13" t="s">
        <v>35</v>
      </c>
      <c r="AX411" s="13" t="s">
        <v>73</v>
      </c>
      <c r="AY411" s="149" t="s">
        <v>131</v>
      </c>
    </row>
    <row r="412" spans="2:65" s="12" customFormat="1" ht="10.199999999999999">
      <c r="B412" s="142"/>
      <c r="D412" s="136" t="s">
        <v>145</v>
      </c>
      <c r="E412" s="143" t="s">
        <v>19</v>
      </c>
      <c r="F412" s="144" t="s">
        <v>287</v>
      </c>
      <c r="H412" s="143" t="s">
        <v>19</v>
      </c>
      <c r="I412" s="145"/>
      <c r="L412" s="142"/>
      <c r="M412" s="146"/>
      <c r="T412" s="147"/>
      <c r="AT412" s="143" t="s">
        <v>145</v>
      </c>
      <c r="AU412" s="143" t="s">
        <v>139</v>
      </c>
      <c r="AV412" s="12" t="s">
        <v>14</v>
      </c>
      <c r="AW412" s="12" t="s">
        <v>35</v>
      </c>
      <c r="AX412" s="12" t="s">
        <v>73</v>
      </c>
      <c r="AY412" s="143" t="s">
        <v>131</v>
      </c>
    </row>
    <row r="413" spans="2:65" s="13" customFormat="1" ht="10.199999999999999">
      <c r="B413" s="148"/>
      <c r="D413" s="136" t="s">
        <v>145</v>
      </c>
      <c r="E413" s="149" t="s">
        <v>19</v>
      </c>
      <c r="F413" s="150" t="s">
        <v>434</v>
      </c>
      <c r="H413" s="151">
        <v>4.7</v>
      </c>
      <c r="I413" s="152"/>
      <c r="L413" s="148"/>
      <c r="M413" s="153"/>
      <c r="T413" s="154"/>
      <c r="AT413" s="149" t="s">
        <v>145</v>
      </c>
      <c r="AU413" s="149" t="s">
        <v>139</v>
      </c>
      <c r="AV413" s="13" t="s">
        <v>139</v>
      </c>
      <c r="AW413" s="13" t="s">
        <v>35</v>
      </c>
      <c r="AX413" s="13" t="s">
        <v>73</v>
      </c>
      <c r="AY413" s="149" t="s">
        <v>131</v>
      </c>
    </row>
    <row r="414" spans="2:65" s="12" customFormat="1" ht="10.199999999999999">
      <c r="B414" s="142"/>
      <c r="D414" s="136" t="s">
        <v>145</v>
      </c>
      <c r="E414" s="143" t="s">
        <v>19</v>
      </c>
      <c r="F414" s="144" t="s">
        <v>289</v>
      </c>
      <c r="H414" s="143" t="s">
        <v>19</v>
      </c>
      <c r="I414" s="145"/>
      <c r="L414" s="142"/>
      <c r="M414" s="146"/>
      <c r="T414" s="147"/>
      <c r="AT414" s="143" t="s">
        <v>145</v>
      </c>
      <c r="AU414" s="143" t="s">
        <v>139</v>
      </c>
      <c r="AV414" s="12" t="s">
        <v>14</v>
      </c>
      <c r="AW414" s="12" t="s">
        <v>35</v>
      </c>
      <c r="AX414" s="12" t="s">
        <v>73</v>
      </c>
      <c r="AY414" s="143" t="s">
        <v>131</v>
      </c>
    </row>
    <row r="415" spans="2:65" s="13" customFormat="1" ht="10.199999999999999">
      <c r="B415" s="148"/>
      <c r="D415" s="136" t="s">
        <v>145</v>
      </c>
      <c r="E415" s="149" t="s">
        <v>19</v>
      </c>
      <c r="F415" s="150" t="s">
        <v>435</v>
      </c>
      <c r="H415" s="151">
        <v>3.6</v>
      </c>
      <c r="I415" s="152"/>
      <c r="L415" s="148"/>
      <c r="M415" s="153"/>
      <c r="T415" s="154"/>
      <c r="AT415" s="149" t="s">
        <v>145</v>
      </c>
      <c r="AU415" s="149" t="s">
        <v>139</v>
      </c>
      <c r="AV415" s="13" t="s">
        <v>139</v>
      </c>
      <c r="AW415" s="13" t="s">
        <v>35</v>
      </c>
      <c r="AX415" s="13" t="s">
        <v>73</v>
      </c>
      <c r="AY415" s="149" t="s">
        <v>131</v>
      </c>
    </row>
    <row r="416" spans="2:65" s="12" customFormat="1" ht="10.199999999999999">
      <c r="B416" s="142"/>
      <c r="D416" s="136" t="s">
        <v>145</v>
      </c>
      <c r="E416" s="143" t="s">
        <v>19</v>
      </c>
      <c r="F416" s="144" t="s">
        <v>291</v>
      </c>
      <c r="H416" s="143" t="s">
        <v>19</v>
      </c>
      <c r="I416" s="145"/>
      <c r="L416" s="142"/>
      <c r="M416" s="146"/>
      <c r="T416" s="147"/>
      <c r="AT416" s="143" t="s">
        <v>145</v>
      </c>
      <c r="AU416" s="143" t="s">
        <v>139</v>
      </c>
      <c r="AV416" s="12" t="s">
        <v>14</v>
      </c>
      <c r="AW416" s="12" t="s">
        <v>35</v>
      </c>
      <c r="AX416" s="12" t="s">
        <v>73</v>
      </c>
      <c r="AY416" s="143" t="s">
        <v>131</v>
      </c>
    </row>
    <row r="417" spans="2:65" s="13" customFormat="1" ht="10.199999999999999">
      <c r="B417" s="148"/>
      <c r="D417" s="136" t="s">
        <v>145</v>
      </c>
      <c r="E417" s="149" t="s">
        <v>19</v>
      </c>
      <c r="F417" s="150" t="s">
        <v>436</v>
      </c>
      <c r="H417" s="151">
        <v>1.5</v>
      </c>
      <c r="I417" s="152"/>
      <c r="L417" s="148"/>
      <c r="M417" s="153"/>
      <c r="T417" s="154"/>
      <c r="AT417" s="149" t="s">
        <v>145</v>
      </c>
      <c r="AU417" s="149" t="s">
        <v>139</v>
      </c>
      <c r="AV417" s="13" t="s">
        <v>139</v>
      </c>
      <c r="AW417" s="13" t="s">
        <v>35</v>
      </c>
      <c r="AX417" s="13" t="s">
        <v>73</v>
      </c>
      <c r="AY417" s="149" t="s">
        <v>131</v>
      </c>
    </row>
    <row r="418" spans="2:65" s="12" customFormat="1" ht="10.199999999999999">
      <c r="B418" s="142"/>
      <c r="D418" s="136" t="s">
        <v>145</v>
      </c>
      <c r="E418" s="143" t="s">
        <v>19</v>
      </c>
      <c r="F418" s="144" t="s">
        <v>293</v>
      </c>
      <c r="H418" s="143" t="s">
        <v>19</v>
      </c>
      <c r="I418" s="145"/>
      <c r="L418" s="142"/>
      <c r="M418" s="146"/>
      <c r="T418" s="147"/>
      <c r="AT418" s="143" t="s">
        <v>145</v>
      </c>
      <c r="AU418" s="143" t="s">
        <v>139</v>
      </c>
      <c r="AV418" s="12" t="s">
        <v>14</v>
      </c>
      <c r="AW418" s="12" t="s">
        <v>35</v>
      </c>
      <c r="AX418" s="12" t="s">
        <v>73</v>
      </c>
      <c r="AY418" s="143" t="s">
        <v>131</v>
      </c>
    </row>
    <row r="419" spans="2:65" s="13" customFormat="1" ht="10.199999999999999">
      <c r="B419" s="148"/>
      <c r="D419" s="136" t="s">
        <v>145</v>
      </c>
      <c r="E419" s="149" t="s">
        <v>19</v>
      </c>
      <c r="F419" s="150" t="s">
        <v>437</v>
      </c>
      <c r="H419" s="151">
        <v>6</v>
      </c>
      <c r="I419" s="152"/>
      <c r="L419" s="148"/>
      <c r="M419" s="153"/>
      <c r="T419" s="154"/>
      <c r="AT419" s="149" t="s">
        <v>145</v>
      </c>
      <c r="AU419" s="149" t="s">
        <v>139</v>
      </c>
      <c r="AV419" s="13" t="s">
        <v>139</v>
      </c>
      <c r="AW419" s="13" t="s">
        <v>35</v>
      </c>
      <c r="AX419" s="13" t="s">
        <v>73</v>
      </c>
      <c r="AY419" s="149" t="s">
        <v>131</v>
      </c>
    </row>
    <row r="420" spans="2:65" s="12" customFormat="1" ht="10.199999999999999">
      <c r="B420" s="142"/>
      <c r="D420" s="136" t="s">
        <v>145</v>
      </c>
      <c r="E420" s="143" t="s">
        <v>19</v>
      </c>
      <c r="F420" s="144" t="s">
        <v>295</v>
      </c>
      <c r="H420" s="143" t="s">
        <v>19</v>
      </c>
      <c r="I420" s="145"/>
      <c r="L420" s="142"/>
      <c r="M420" s="146"/>
      <c r="T420" s="147"/>
      <c r="AT420" s="143" t="s">
        <v>145</v>
      </c>
      <c r="AU420" s="143" t="s">
        <v>139</v>
      </c>
      <c r="AV420" s="12" t="s">
        <v>14</v>
      </c>
      <c r="AW420" s="12" t="s">
        <v>35</v>
      </c>
      <c r="AX420" s="12" t="s">
        <v>73</v>
      </c>
      <c r="AY420" s="143" t="s">
        <v>131</v>
      </c>
    </row>
    <row r="421" spans="2:65" s="13" customFormat="1" ht="10.199999999999999">
      <c r="B421" s="148"/>
      <c r="D421" s="136" t="s">
        <v>145</v>
      </c>
      <c r="E421" s="149" t="s">
        <v>19</v>
      </c>
      <c r="F421" s="150" t="s">
        <v>438</v>
      </c>
      <c r="H421" s="151">
        <v>4.8</v>
      </c>
      <c r="I421" s="152"/>
      <c r="L421" s="148"/>
      <c r="M421" s="153"/>
      <c r="T421" s="154"/>
      <c r="AT421" s="149" t="s">
        <v>145</v>
      </c>
      <c r="AU421" s="149" t="s">
        <v>139</v>
      </c>
      <c r="AV421" s="13" t="s">
        <v>139</v>
      </c>
      <c r="AW421" s="13" t="s">
        <v>35</v>
      </c>
      <c r="AX421" s="13" t="s">
        <v>73</v>
      </c>
      <c r="AY421" s="149" t="s">
        <v>131</v>
      </c>
    </row>
    <row r="422" spans="2:65" s="14" customFormat="1" ht="10.199999999999999">
      <c r="B422" s="155"/>
      <c r="D422" s="136" t="s">
        <v>145</v>
      </c>
      <c r="E422" s="156" t="s">
        <v>19</v>
      </c>
      <c r="F422" s="157" t="s">
        <v>166</v>
      </c>
      <c r="H422" s="158">
        <v>72.5</v>
      </c>
      <c r="I422" s="159"/>
      <c r="L422" s="155"/>
      <c r="M422" s="160"/>
      <c r="T422" s="161"/>
      <c r="AT422" s="156" t="s">
        <v>145</v>
      </c>
      <c r="AU422" s="156" t="s">
        <v>139</v>
      </c>
      <c r="AV422" s="14" t="s">
        <v>138</v>
      </c>
      <c r="AW422" s="14" t="s">
        <v>35</v>
      </c>
      <c r="AX422" s="14" t="s">
        <v>14</v>
      </c>
      <c r="AY422" s="156" t="s">
        <v>131</v>
      </c>
    </row>
    <row r="423" spans="2:65" s="13" customFormat="1" ht="10.199999999999999">
      <c r="B423" s="148"/>
      <c r="D423" s="136" t="s">
        <v>145</v>
      </c>
      <c r="F423" s="150" t="s">
        <v>439</v>
      </c>
      <c r="H423" s="151">
        <v>79.75</v>
      </c>
      <c r="I423" s="152"/>
      <c r="L423" s="148"/>
      <c r="M423" s="153"/>
      <c r="T423" s="154"/>
      <c r="AT423" s="149" t="s">
        <v>145</v>
      </c>
      <c r="AU423" s="149" t="s">
        <v>139</v>
      </c>
      <c r="AV423" s="13" t="s">
        <v>139</v>
      </c>
      <c r="AW423" s="13" t="s">
        <v>4</v>
      </c>
      <c r="AX423" s="13" t="s">
        <v>14</v>
      </c>
      <c r="AY423" s="149" t="s">
        <v>131</v>
      </c>
    </row>
    <row r="424" spans="2:65" s="1" customFormat="1" ht="24.15" customHeight="1">
      <c r="B424" s="32"/>
      <c r="C424" s="162" t="s">
        <v>440</v>
      </c>
      <c r="D424" s="162" t="s">
        <v>218</v>
      </c>
      <c r="E424" s="163" t="s">
        <v>441</v>
      </c>
      <c r="F424" s="164" t="s">
        <v>442</v>
      </c>
      <c r="G424" s="165" t="s">
        <v>402</v>
      </c>
      <c r="H424" s="166">
        <v>161.26</v>
      </c>
      <c r="I424" s="167"/>
      <c r="J424" s="168">
        <f>ROUND(I424*H424,2)</f>
        <v>0</v>
      </c>
      <c r="K424" s="164" t="s">
        <v>137</v>
      </c>
      <c r="L424" s="169"/>
      <c r="M424" s="170" t="s">
        <v>19</v>
      </c>
      <c r="N424" s="171" t="s">
        <v>45</v>
      </c>
      <c r="P424" s="132">
        <f>O424*H424</f>
        <v>0</v>
      </c>
      <c r="Q424" s="132">
        <v>1.2E-4</v>
      </c>
      <c r="R424" s="132">
        <f>Q424*H424</f>
        <v>1.9351199999999999E-2</v>
      </c>
      <c r="S424" s="132">
        <v>0</v>
      </c>
      <c r="T424" s="133">
        <f>S424*H424</f>
        <v>0</v>
      </c>
      <c r="AR424" s="134" t="s">
        <v>194</v>
      </c>
      <c r="AT424" s="134" t="s">
        <v>218</v>
      </c>
      <c r="AU424" s="134" t="s">
        <v>139</v>
      </c>
      <c r="AY424" s="17" t="s">
        <v>131</v>
      </c>
      <c r="BE424" s="135">
        <f>IF(N424="základní",J424,0)</f>
        <v>0</v>
      </c>
      <c r="BF424" s="135">
        <f>IF(N424="snížená",J424,0)</f>
        <v>0</v>
      </c>
      <c r="BG424" s="135">
        <f>IF(N424="zákl. přenesená",J424,0)</f>
        <v>0</v>
      </c>
      <c r="BH424" s="135">
        <f>IF(N424="sníž. přenesená",J424,0)</f>
        <v>0</v>
      </c>
      <c r="BI424" s="135">
        <f>IF(N424="nulová",J424,0)</f>
        <v>0</v>
      </c>
      <c r="BJ424" s="17" t="s">
        <v>139</v>
      </c>
      <c r="BK424" s="135">
        <f>ROUND(I424*H424,2)</f>
        <v>0</v>
      </c>
      <c r="BL424" s="17" t="s">
        <v>138</v>
      </c>
      <c r="BM424" s="134" t="s">
        <v>443</v>
      </c>
    </row>
    <row r="425" spans="2:65" s="1" customFormat="1" ht="19.2">
      <c r="B425" s="32"/>
      <c r="D425" s="136" t="s">
        <v>141</v>
      </c>
      <c r="F425" s="137" t="s">
        <v>442</v>
      </c>
      <c r="I425" s="138"/>
      <c r="L425" s="32"/>
      <c r="M425" s="139"/>
      <c r="T425" s="53"/>
      <c r="AT425" s="17" t="s">
        <v>141</v>
      </c>
      <c r="AU425" s="17" t="s">
        <v>139</v>
      </c>
    </row>
    <row r="426" spans="2:65" s="12" customFormat="1" ht="10.199999999999999">
      <c r="B426" s="142"/>
      <c r="D426" s="136" t="s">
        <v>145</v>
      </c>
      <c r="E426" s="143" t="s">
        <v>19</v>
      </c>
      <c r="F426" s="144" t="s">
        <v>281</v>
      </c>
      <c r="H426" s="143" t="s">
        <v>19</v>
      </c>
      <c r="I426" s="145"/>
      <c r="L426" s="142"/>
      <c r="M426" s="146"/>
      <c r="T426" s="147"/>
      <c r="AT426" s="143" t="s">
        <v>145</v>
      </c>
      <c r="AU426" s="143" t="s">
        <v>139</v>
      </c>
      <c r="AV426" s="12" t="s">
        <v>14</v>
      </c>
      <c r="AW426" s="12" t="s">
        <v>35</v>
      </c>
      <c r="AX426" s="12" t="s">
        <v>73</v>
      </c>
      <c r="AY426" s="143" t="s">
        <v>131</v>
      </c>
    </row>
    <row r="427" spans="2:65" s="12" customFormat="1" ht="10.199999999999999">
      <c r="B427" s="142"/>
      <c r="D427" s="136" t="s">
        <v>145</v>
      </c>
      <c r="E427" s="143" t="s">
        <v>19</v>
      </c>
      <c r="F427" s="144" t="s">
        <v>282</v>
      </c>
      <c r="H427" s="143" t="s">
        <v>19</v>
      </c>
      <c r="I427" s="145"/>
      <c r="L427" s="142"/>
      <c r="M427" s="146"/>
      <c r="T427" s="147"/>
      <c r="AT427" s="143" t="s">
        <v>145</v>
      </c>
      <c r="AU427" s="143" t="s">
        <v>139</v>
      </c>
      <c r="AV427" s="12" t="s">
        <v>14</v>
      </c>
      <c r="AW427" s="12" t="s">
        <v>35</v>
      </c>
      <c r="AX427" s="12" t="s">
        <v>73</v>
      </c>
      <c r="AY427" s="143" t="s">
        <v>131</v>
      </c>
    </row>
    <row r="428" spans="2:65" s="13" customFormat="1" ht="10.199999999999999">
      <c r="B428" s="148"/>
      <c r="D428" s="136" t="s">
        <v>145</v>
      </c>
      <c r="E428" s="149" t="s">
        <v>19</v>
      </c>
      <c r="F428" s="150" t="s">
        <v>444</v>
      </c>
      <c r="H428" s="151">
        <v>80</v>
      </c>
      <c r="I428" s="152"/>
      <c r="L428" s="148"/>
      <c r="M428" s="153"/>
      <c r="T428" s="154"/>
      <c r="AT428" s="149" t="s">
        <v>145</v>
      </c>
      <c r="AU428" s="149" t="s">
        <v>139</v>
      </c>
      <c r="AV428" s="13" t="s">
        <v>139</v>
      </c>
      <c r="AW428" s="13" t="s">
        <v>35</v>
      </c>
      <c r="AX428" s="13" t="s">
        <v>73</v>
      </c>
      <c r="AY428" s="149" t="s">
        <v>131</v>
      </c>
    </row>
    <row r="429" spans="2:65" s="12" customFormat="1" ht="10.199999999999999">
      <c r="B429" s="142"/>
      <c r="D429" s="136" t="s">
        <v>145</v>
      </c>
      <c r="E429" s="143" t="s">
        <v>19</v>
      </c>
      <c r="F429" s="144" t="s">
        <v>284</v>
      </c>
      <c r="H429" s="143" t="s">
        <v>19</v>
      </c>
      <c r="I429" s="145"/>
      <c r="L429" s="142"/>
      <c r="M429" s="146"/>
      <c r="T429" s="147"/>
      <c r="AT429" s="143" t="s">
        <v>145</v>
      </c>
      <c r="AU429" s="143" t="s">
        <v>139</v>
      </c>
      <c r="AV429" s="12" t="s">
        <v>14</v>
      </c>
      <c r="AW429" s="12" t="s">
        <v>35</v>
      </c>
      <c r="AX429" s="12" t="s">
        <v>73</v>
      </c>
      <c r="AY429" s="143" t="s">
        <v>131</v>
      </c>
    </row>
    <row r="430" spans="2:65" s="13" customFormat="1" ht="10.199999999999999">
      <c r="B430" s="148"/>
      <c r="D430" s="136" t="s">
        <v>145</v>
      </c>
      <c r="E430" s="149" t="s">
        <v>19</v>
      </c>
      <c r="F430" s="150" t="s">
        <v>445</v>
      </c>
      <c r="H430" s="151">
        <v>9.6</v>
      </c>
      <c r="I430" s="152"/>
      <c r="L430" s="148"/>
      <c r="M430" s="153"/>
      <c r="T430" s="154"/>
      <c r="AT430" s="149" t="s">
        <v>145</v>
      </c>
      <c r="AU430" s="149" t="s">
        <v>139</v>
      </c>
      <c r="AV430" s="13" t="s">
        <v>139</v>
      </c>
      <c r="AW430" s="13" t="s">
        <v>35</v>
      </c>
      <c r="AX430" s="13" t="s">
        <v>73</v>
      </c>
      <c r="AY430" s="149" t="s">
        <v>131</v>
      </c>
    </row>
    <row r="431" spans="2:65" s="13" customFormat="1" ht="10.199999999999999">
      <c r="B431" s="148"/>
      <c r="D431" s="136" t="s">
        <v>145</v>
      </c>
      <c r="E431" s="149" t="s">
        <v>19</v>
      </c>
      <c r="F431" s="150" t="s">
        <v>446</v>
      </c>
      <c r="H431" s="151">
        <v>19.8</v>
      </c>
      <c r="I431" s="152"/>
      <c r="L431" s="148"/>
      <c r="M431" s="153"/>
      <c r="T431" s="154"/>
      <c r="AT431" s="149" t="s">
        <v>145</v>
      </c>
      <c r="AU431" s="149" t="s">
        <v>139</v>
      </c>
      <c r="AV431" s="13" t="s">
        <v>139</v>
      </c>
      <c r="AW431" s="13" t="s">
        <v>35</v>
      </c>
      <c r="AX431" s="13" t="s">
        <v>73</v>
      </c>
      <c r="AY431" s="149" t="s">
        <v>131</v>
      </c>
    </row>
    <row r="432" spans="2:65" s="12" customFormat="1" ht="10.199999999999999">
      <c r="B432" s="142"/>
      <c r="D432" s="136" t="s">
        <v>145</v>
      </c>
      <c r="E432" s="143" t="s">
        <v>19</v>
      </c>
      <c r="F432" s="144" t="s">
        <v>287</v>
      </c>
      <c r="H432" s="143" t="s">
        <v>19</v>
      </c>
      <c r="I432" s="145"/>
      <c r="L432" s="142"/>
      <c r="M432" s="146"/>
      <c r="T432" s="147"/>
      <c r="AT432" s="143" t="s">
        <v>145</v>
      </c>
      <c r="AU432" s="143" t="s">
        <v>139</v>
      </c>
      <c r="AV432" s="12" t="s">
        <v>14</v>
      </c>
      <c r="AW432" s="12" t="s">
        <v>35</v>
      </c>
      <c r="AX432" s="12" t="s">
        <v>73</v>
      </c>
      <c r="AY432" s="143" t="s">
        <v>131</v>
      </c>
    </row>
    <row r="433" spans="2:65" s="13" customFormat="1" ht="10.199999999999999">
      <c r="B433" s="148"/>
      <c r="D433" s="136" t="s">
        <v>145</v>
      </c>
      <c r="E433" s="149" t="s">
        <v>19</v>
      </c>
      <c r="F433" s="150" t="s">
        <v>447</v>
      </c>
      <c r="H433" s="151">
        <v>6.4</v>
      </c>
      <c r="I433" s="152"/>
      <c r="L433" s="148"/>
      <c r="M433" s="153"/>
      <c r="T433" s="154"/>
      <c r="AT433" s="149" t="s">
        <v>145</v>
      </c>
      <c r="AU433" s="149" t="s">
        <v>139</v>
      </c>
      <c r="AV433" s="13" t="s">
        <v>139</v>
      </c>
      <c r="AW433" s="13" t="s">
        <v>35</v>
      </c>
      <c r="AX433" s="13" t="s">
        <v>73</v>
      </c>
      <c r="AY433" s="149" t="s">
        <v>131</v>
      </c>
    </row>
    <row r="434" spans="2:65" s="12" customFormat="1" ht="10.199999999999999">
      <c r="B434" s="142"/>
      <c r="D434" s="136" t="s">
        <v>145</v>
      </c>
      <c r="E434" s="143" t="s">
        <v>19</v>
      </c>
      <c r="F434" s="144" t="s">
        <v>289</v>
      </c>
      <c r="H434" s="143" t="s">
        <v>19</v>
      </c>
      <c r="I434" s="145"/>
      <c r="L434" s="142"/>
      <c r="M434" s="146"/>
      <c r="T434" s="147"/>
      <c r="AT434" s="143" t="s">
        <v>145</v>
      </c>
      <c r="AU434" s="143" t="s">
        <v>139</v>
      </c>
      <c r="AV434" s="12" t="s">
        <v>14</v>
      </c>
      <c r="AW434" s="12" t="s">
        <v>35</v>
      </c>
      <c r="AX434" s="12" t="s">
        <v>73</v>
      </c>
      <c r="AY434" s="143" t="s">
        <v>131</v>
      </c>
    </row>
    <row r="435" spans="2:65" s="13" customFormat="1" ht="10.199999999999999">
      <c r="B435" s="148"/>
      <c r="D435" s="136" t="s">
        <v>145</v>
      </c>
      <c r="E435" s="149" t="s">
        <v>19</v>
      </c>
      <c r="F435" s="150" t="s">
        <v>448</v>
      </c>
      <c r="H435" s="151">
        <v>12.8</v>
      </c>
      <c r="I435" s="152"/>
      <c r="L435" s="148"/>
      <c r="M435" s="153"/>
      <c r="T435" s="154"/>
      <c r="AT435" s="149" t="s">
        <v>145</v>
      </c>
      <c r="AU435" s="149" t="s">
        <v>139</v>
      </c>
      <c r="AV435" s="13" t="s">
        <v>139</v>
      </c>
      <c r="AW435" s="13" t="s">
        <v>35</v>
      </c>
      <c r="AX435" s="13" t="s">
        <v>73</v>
      </c>
      <c r="AY435" s="149" t="s">
        <v>131</v>
      </c>
    </row>
    <row r="436" spans="2:65" s="12" customFormat="1" ht="10.199999999999999">
      <c r="B436" s="142"/>
      <c r="D436" s="136" t="s">
        <v>145</v>
      </c>
      <c r="E436" s="143" t="s">
        <v>19</v>
      </c>
      <c r="F436" s="144" t="s">
        <v>291</v>
      </c>
      <c r="H436" s="143" t="s">
        <v>19</v>
      </c>
      <c r="I436" s="145"/>
      <c r="L436" s="142"/>
      <c r="M436" s="146"/>
      <c r="T436" s="147"/>
      <c r="AT436" s="143" t="s">
        <v>145</v>
      </c>
      <c r="AU436" s="143" t="s">
        <v>139</v>
      </c>
      <c r="AV436" s="12" t="s">
        <v>14</v>
      </c>
      <c r="AW436" s="12" t="s">
        <v>35</v>
      </c>
      <c r="AX436" s="12" t="s">
        <v>73</v>
      </c>
      <c r="AY436" s="143" t="s">
        <v>131</v>
      </c>
    </row>
    <row r="437" spans="2:65" s="13" customFormat="1" ht="10.199999999999999">
      <c r="B437" s="148"/>
      <c r="D437" s="136" t="s">
        <v>145</v>
      </c>
      <c r="E437" s="149" t="s">
        <v>19</v>
      </c>
      <c r="F437" s="150" t="s">
        <v>449</v>
      </c>
      <c r="H437" s="151">
        <v>1.2</v>
      </c>
      <c r="I437" s="152"/>
      <c r="L437" s="148"/>
      <c r="M437" s="153"/>
      <c r="T437" s="154"/>
      <c r="AT437" s="149" t="s">
        <v>145</v>
      </c>
      <c r="AU437" s="149" t="s">
        <v>139</v>
      </c>
      <c r="AV437" s="13" t="s">
        <v>139</v>
      </c>
      <c r="AW437" s="13" t="s">
        <v>35</v>
      </c>
      <c r="AX437" s="13" t="s">
        <v>73</v>
      </c>
      <c r="AY437" s="149" t="s">
        <v>131</v>
      </c>
    </row>
    <row r="438" spans="2:65" s="12" customFormat="1" ht="10.199999999999999">
      <c r="B438" s="142"/>
      <c r="D438" s="136" t="s">
        <v>145</v>
      </c>
      <c r="E438" s="143" t="s">
        <v>19</v>
      </c>
      <c r="F438" s="144" t="s">
        <v>293</v>
      </c>
      <c r="H438" s="143" t="s">
        <v>19</v>
      </c>
      <c r="I438" s="145"/>
      <c r="L438" s="142"/>
      <c r="M438" s="146"/>
      <c r="T438" s="147"/>
      <c r="AT438" s="143" t="s">
        <v>145</v>
      </c>
      <c r="AU438" s="143" t="s">
        <v>139</v>
      </c>
      <c r="AV438" s="12" t="s">
        <v>14</v>
      </c>
      <c r="AW438" s="12" t="s">
        <v>35</v>
      </c>
      <c r="AX438" s="12" t="s">
        <v>73</v>
      </c>
      <c r="AY438" s="143" t="s">
        <v>131</v>
      </c>
    </row>
    <row r="439" spans="2:65" s="13" customFormat="1" ht="10.199999999999999">
      <c r="B439" s="148"/>
      <c r="D439" s="136" t="s">
        <v>145</v>
      </c>
      <c r="E439" s="149" t="s">
        <v>19</v>
      </c>
      <c r="F439" s="150" t="s">
        <v>450</v>
      </c>
      <c r="H439" s="151">
        <v>12</v>
      </c>
      <c r="I439" s="152"/>
      <c r="L439" s="148"/>
      <c r="M439" s="153"/>
      <c r="T439" s="154"/>
      <c r="AT439" s="149" t="s">
        <v>145</v>
      </c>
      <c r="AU439" s="149" t="s">
        <v>139</v>
      </c>
      <c r="AV439" s="13" t="s">
        <v>139</v>
      </c>
      <c r="AW439" s="13" t="s">
        <v>35</v>
      </c>
      <c r="AX439" s="13" t="s">
        <v>73</v>
      </c>
      <c r="AY439" s="149" t="s">
        <v>131</v>
      </c>
    </row>
    <row r="440" spans="2:65" s="12" customFormat="1" ht="10.199999999999999">
      <c r="B440" s="142"/>
      <c r="D440" s="136" t="s">
        <v>145</v>
      </c>
      <c r="E440" s="143" t="s">
        <v>19</v>
      </c>
      <c r="F440" s="144" t="s">
        <v>295</v>
      </c>
      <c r="H440" s="143" t="s">
        <v>19</v>
      </c>
      <c r="I440" s="145"/>
      <c r="L440" s="142"/>
      <c r="M440" s="146"/>
      <c r="T440" s="147"/>
      <c r="AT440" s="143" t="s">
        <v>145</v>
      </c>
      <c r="AU440" s="143" t="s">
        <v>139</v>
      </c>
      <c r="AV440" s="12" t="s">
        <v>14</v>
      </c>
      <c r="AW440" s="12" t="s">
        <v>35</v>
      </c>
      <c r="AX440" s="12" t="s">
        <v>73</v>
      </c>
      <c r="AY440" s="143" t="s">
        <v>131</v>
      </c>
    </row>
    <row r="441" spans="2:65" s="13" customFormat="1" ht="10.199999999999999">
      <c r="B441" s="148"/>
      <c r="D441" s="136" t="s">
        <v>145</v>
      </c>
      <c r="E441" s="149" t="s">
        <v>19</v>
      </c>
      <c r="F441" s="150" t="s">
        <v>451</v>
      </c>
      <c r="H441" s="151">
        <v>4.8</v>
      </c>
      <c r="I441" s="152"/>
      <c r="L441" s="148"/>
      <c r="M441" s="153"/>
      <c r="T441" s="154"/>
      <c r="AT441" s="149" t="s">
        <v>145</v>
      </c>
      <c r="AU441" s="149" t="s">
        <v>139</v>
      </c>
      <c r="AV441" s="13" t="s">
        <v>139</v>
      </c>
      <c r="AW441" s="13" t="s">
        <v>35</v>
      </c>
      <c r="AX441" s="13" t="s">
        <v>73</v>
      </c>
      <c r="AY441" s="149" t="s">
        <v>131</v>
      </c>
    </row>
    <row r="442" spans="2:65" s="14" customFormat="1" ht="10.199999999999999">
      <c r="B442" s="155"/>
      <c r="D442" s="136" t="s">
        <v>145</v>
      </c>
      <c r="E442" s="156" t="s">
        <v>19</v>
      </c>
      <c r="F442" s="157" t="s">
        <v>166</v>
      </c>
      <c r="H442" s="158">
        <v>146.6</v>
      </c>
      <c r="I442" s="159"/>
      <c r="L442" s="155"/>
      <c r="M442" s="160"/>
      <c r="T442" s="161"/>
      <c r="AT442" s="156" t="s">
        <v>145</v>
      </c>
      <c r="AU442" s="156" t="s">
        <v>139</v>
      </c>
      <c r="AV442" s="14" t="s">
        <v>138</v>
      </c>
      <c r="AW442" s="14" t="s">
        <v>35</v>
      </c>
      <c r="AX442" s="14" t="s">
        <v>14</v>
      </c>
      <c r="AY442" s="156" t="s">
        <v>131</v>
      </c>
    </row>
    <row r="443" spans="2:65" s="13" customFormat="1" ht="10.199999999999999">
      <c r="B443" s="148"/>
      <c r="D443" s="136" t="s">
        <v>145</v>
      </c>
      <c r="F443" s="150" t="s">
        <v>452</v>
      </c>
      <c r="H443" s="151">
        <v>161.26</v>
      </c>
      <c r="I443" s="152"/>
      <c r="L443" s="148"/>
      <c r="M443" s="153"/>
      <c r="T443" s="154"/>
      <c r="AT443" s="149" t="s">
        <v>145</v>
      </c>
      <c r="AU443" s="149" t="s">
        <v>139</v>
      </c>
      <c r="AV443" s="13" t="s">
        <v>139</v>
      </c>
      <c r="AW443" s="13" t="s">
        <v>4</v>
      </c>
      <c r="AX443" s="13" t="s">
        <v>14</v>
      </c>
      <c r="AY443" s="149" t="s">
        <v>131</v>
      </c>
    </row>
    <row r="444" spans="2:65" s="1" customFormat="1" ht="44.25" customHeight="1">
      <c r="B444" s="32"/>
      <c r="C444" s="123" t="s">
        <v>453</v>
      </c>
      <c r="D444" s="123" t="s">
        <v>133</v>
      </c>
      <c r="E444" s="124" t="s">
        <v>454</v>
      </c>
      <c r="F444" s="125" t="s">
        <v>455</v>
      </c>
      <c r="G444" s="126" t="s">
        <v>136</v>
      </c>
      <c r="H444" s="127">
        <v>94.6</v>
      </c>
      <c r="I444" s="128"/>
      <c r="J444" s="129">
        <f>ROUND(I444*H444,2)</f>
        <v>0</v>
      </c>
      <c r="K444" s="125" t="s">
        <v>137</v>
      </c>
      <c r="L444" s="32"/>
      <c r="M444" s="130" t="s">
        <v>19</v>
      </c>
      <c r="N444" s="131" t="s">
        <v>45</v>
      </c>
      <c r="P444" s="132">
        <f>O444*H444</f>
        <v>0</v>
      </c>
      <c r="Q444" s="132">
        <v>8.5199999999999998E-3</v>
      </c>
      <c r="R444" s="132">
        <f>Q444*H444</f>
        <v>0.80599199999999993</v>
      </c>
      <c r="S444" s="132">
        <v>0</v>
      </c>
      <c r="T444" s="133">
        <f>S444*H444</f>
        <v>0</v>
      </c>
      <c r="AR444" s="134" t="s">
        <v>138</v>
      </c>
      <c r="AT444" s="134" t="s">
        <v>133</v>
      </c>
      <c r="AU444" s="134" t="s">
        <v>139</v>
      </c>
      <c r="AY444" s="17" t="s">
        <v>131</v>
      </c>
      <c r="BE444" s="135">
        <f>IF(N444="základní",J444,0)</f>
        <v>0</v>
      </c>
      <c r="BF444" s="135">
        <f>IF(N444="snížená",J444,0)</f>
        <v>0</v>
      </c>
      <c r="BG444" s="135">
        <f>IF(N444="zákl. přenesená",J444,0)</f>
        <v>0</v>
      </c>
      <c r="BH444" s="135">
        <f>IF(N444="sníž. přenesená",J444,0)</f>
        <v>0</v>
      </c>
      <c r="BI444" s="135">
        <f>IF(N444="nulová",J444,0)</f>
        <v>0</v>
      </c>
      <c r="BJ444" s="17" t="s">
        <v>139</v>
      </c>
      <c r="BK444" s="135">
        <f>ROUND(I444*H444,2)</f>
        <v>0</v>
      </c>
      <c r="BL444" s="17" t="s">
        <v>138</v>
      </c>
      <c r="BM444" s="134" t="s">
        <v>456</v>
      </c>
    </row>
    <row r="445" spans="2:65" s="1" customFormat="1" ht="38.4">
      <c r="B445" s="32"/>
      <c r="D445" s="136" t="s">
        <v>141</v>
      </c>
      <c r="F445" s="137" t="s">
        <v>457</v>
      </c>
      <c r="I445" s="138"/>
      <c r="L445" s="32"/>
      <c r="M445" s="139"/>
      <c r="T445" s="53"/>
      <c r="AT445" s="17" t="s">
        <v>141</v>
      </c>
      <c r="AU445" s="17" t="s">
        <v>139</v>
      </c>
    </row>
    <row r="446" spans="2:65" s="1" customFormat="1" ht="10.199999999999999">
      <c r="B446" s="32"/>
      <c r="D446" s="140" t="s">
        <v>143</v>
      </c>
      <c r="F446" s="141" t="s">
        <v>458</v>
      </c>
      <c r="I446" s="138"/>
      <c r="L446" s="32"/>
      <c r="M446" s="139"/>
      <c r="T446" s="53"/>
      <c r="AT446" s="17" t="s">
        <v>143</v>
      </c>
      <c r="AU446" s="17" t="s">
        <v>139</v>
      </c>
    </row>
    <row r="447" spans="2:65" s="12" customFormat="1" ht="10.199999999999999">
      <c r="B447" s="142"/>
      <c r="D447" s="136" t="s">
        <v>145</v>
      </c>
      <c r="E447" s="143" t="s">
        <v>19</v>
      </c>
      <c r="F447" s="144" t="s">
        <v>354</v>
      </c>
      <c r="H447" s="143" t="s">
        <v>19</v>
      </c>
      <c r="I447" s="145"/>
      <c r="L447" s="142"/>
      <c r="M447" s="146"/>
      <c r="T447" s="147"/>
      <c r="AT447" s="143" t="s">
        <v>145</v>
      </c>
      <c r="AU447" s="143" t="s">
        <v>139</v>
      </c>
      <c r="AV447" s="12" t="s">
        <v>14</v>
      </c>
      <c r="AW447" s="12" t="s">
        <v>35</v>
      </c>
      <c r="AX447" s="12" t="s">
        <v>73</v>
      </c>
      <c r="AY447" s="143" t="s">
        <v>131</v>
      </c>
    </row>
    <row r="448" spans="2:65" s="13" customFormat="1" ht="10.199999999999999">
      <c r="B448" s="148"/>
      <c r="D448" s="136" t="s">
        <v>145</v>
      </c>
      <c r="E448" s="149" t="s">
        <v>19</v>
      </c>
      <c r="F448" s="150" t="s">
        <v>355</v>
      </c>
      <c r="H448" s="151">
        <v>94.6</v>
      </c>
      <c r="I448" s="152"/>
      <c r="L448" s="148"/>
      <c r="M448" s="153"/>
      <c r="T448" s="154"/>
      <c r="AT448" s="149" t="s">
        <v>145</v>
      </c>
      <c r="AU448" s="149" t="s">
        <v>139</v>
      </c>
      <c r="AV448" s="13" t="s">
        <v>139</v>
      </c>
      <c r="AW448" s="13" t="s">
        <v>35</v>
      </c>
      <c r="AX448" s="13" t="s">
        <v>14</v>
      </c>
      <c r="AY448" s="149" t="s">
        <v>131</v>
      </c>
    </row>
    <row r="449" spans="2:65" s="1" customFormat="1" ht="24.15" customHeight="1">
      <c r="B449" s="32"/>
      <c r="C449" s="162" t="s">
        <v>459</v>
      </c>
      <c r="D449" s="162" t="s">
        <v>218</v>
      </c>
      <c r="E449" s="163" t="s">
        <v>460</v>
      </c>
      <c r="F449" s="164" t="s">
        <v>461</v>
      </c>
      <c r="G449" s="165" t="s">
        <v>136</v>
      </c>
      <c r="H449" s="166">
        <v>99.33</v>
      </c>
      <c r="I449" s="167"/>
      <c r="J449" s="168">
        <f>ROUND(I449*H449,2)</f>
        <v>0</v>
      </c>
      <c r="K449" s="164" t="s">
        <v>137</v>
      </c>
      <c r="L449" s="169"/>
      <c r="M449" s="170" t="s">
        <v>19</v>
      </c>
      <c r="N449" s="171" t="s">
        <v>45</v>
      </c>
      <c r="P449" s="132">
        <f>O449*H449</f>
        <v>0</v>
      </c>
      <c r="Q449" s="132">
        <v>3.0000000000000001E-3</v>
      </c>
      <c r="R449" s="132">
        <f>Q449*H449</f>
        <v>0.29798999999999998</v>
      </c>
      <c r="S449" s="132">
        <v>0</v>
      </c>
      <c r="T449" s="133">
        <f>S449*H449</f>
        <v>0</v>
      </c>
      <c r="AR449" s="134" t="s">
        <v>194</v>
      </c>
      <c r="AT449" s="134" t="s">
        <v>218</v>
      </c>
      <c r="AU449" s="134" t="s">
        <v>139</v>
      </c>
      <c r="AY449" s="17" t="s">
        <v>131</v>
      </c>
      <c r="BE449" s="135">
        <f>IF(N449="základní",J449,0)</f>
        <v>0</v>
      </c>
      <c r="BF449" s="135">
        <f>IF(N449="snížená",J449,0)</f>
        <v>0</v>
      </c>
      <c r="BG449" s="135">
        <f>IF(N449="zákl. přenesená",J449,0)</f>
        <v>0</v>
      </c>
      <c r="BH449" s="135">
        <f>IF(N449="sníž. přenesená",J449,0)</f>
        <v>0</v>
      </c>
      <c r="BI449" s="135">
        <f>IF(N449="nulová",J449,0)</f>
        <v>0</v>
      </c>
      <c r="BJ449" s="17" t="s">
        <v>139</v>
      </c>
      <c r="BK449" s="135">
        <f>ROUND(I449*H449,2)</f>
        <v>0</v>
      </c>
      <c r="BL449" s="17" t="s">
        <v>138</v>
      </c>
      <c r="BM449" s="134" t="s">
        <v>462</v>
      </c>
    </row>
    <row r="450" spans="2:65" s="1" customFormat="1" ht="19.2">
      <c r="B450" s="32"/>
      <c r="D450" s="136" t="s">
        <v>141</v>
      </c>
      <c r="F450" s="137" t="s">
        <v>461</v>
      </c>
      <c r="I450" s="138"/>
      <c r="L450" s="32"/>
      <c r="M450" s="139"/>
      <c r="T450" s="53"/>
      <c r="AT450" s="17" t="s">
        <v>141</v>
      </c>
      <c r="AU450" s="17" t="s">
        <v>139</v>
      </c>
    </row>
    <row r="451" spans="2:65" s="13" customFormat="1" ht="10.199999999999999">
      <c r="B451" s="148"/>
      <c r="D451" s="136" t="s">
        <v>145</v>
      </c>
      <c r="F451" s="150" t="s">
        <v>463</v>
      </c>
      <c r="H451" s="151">
        <v>99.33</v>
      </c>
      <c r="I451" s="152"/>
      <c r="L451" s="148"/>
      <c r="M451" s="153"/>
      <c r="T451" s="154"/>
      <c r="AT451" s="149" t="s">
        <v>145</v>
      </c>
      <c r="AU451" s="149" t="s">
        <v>139</v>
      </c>
      <c r="AV451" s="13" t="s">
        <v>139</v>
      </c>
      <c r="AW451" s="13" t="s">
        <v>4</v>
      </c>
      <c r="AX451" s="13" t="s">
        <v>14</v>
      </c>
      <c r="AY451" s="149" t="s">
        <v>131</v>
      </c>
    </row>
    <row r="452" spans="2:65" s="1" customFormat="1" ht="44.25" customHeight="1">
      <c r="B452" s="32"/>
      <c r="C452" s="123" t="s">
        <v>464</v>
      </c>
      <c r="D452" s="123" t="s">
        <v>133</v>
      </c>
      <c r="E452" s="124" t="s">
        <v>465</v>
      </c>
      <c r="F452" s="125" t="s">
        <v>466</v>
      </c>
      <c r="G452" s="126" t="s">
        <v>136</v>
      </c>
      <c r="H452" s="127">
        <v>648.65</v>
      </c>
      <c r="I452" s="128"/>
      <c r="J452" s="129">
        <f>ROUND(I452*H452,2)</f>
        <v>0</v>
      </c>
      <c r="K452" s="125" t="s">
        <v>137</v>
      </c>
      <c r="L452" s="32"/>
      <c r="M452" s="130" t="s">
        <v>19</v>
      </c>
      <c r="N452" s="131" t="s">
        <v>45</v>
      </c>
      <c r="P452" s="132">
        <f>O452*H452</f>
        <v>0</v>
      </c>
      <c r="Q452" s="132">
        <v>8.6E-3</v>
      </c>
      <c r="R452" s="132">
        <f>Q452*H452</f>
        <v>5.5783899999999997</v>
      </c>
      <c r="S452" s="132">
        <v>0</v>
      </c>
      <c r="T452" s="133">
        <f>S452*H452</f>
        <v>0</v>
      </c>
      <c r="AR452" s="134" t="s">
        <v>138</v>
      </c>
      <c r="AT452" s="134" t="s">
        <v>133</v>
      </c>
      <c r="AU452" s="134" t="s">
        <v>139</v>
      </c>
      <c r="AY452" s="17" t="s">
        <v>131</v>
      </c>
      <c r="BE452" s="135">
        <f>IF(N452="základní",J452,0)</f>
        <v>0</v>
      </c>
      <c r="BF452" s="135">
        <f>IF(N452="snížená",J452,0)</f>
        <v>0</v>
      </c>
      <c r="BG452" s="135">
        <f>IF(N452="zákl. přenesená",J452,0)</f>
        <v>0</v>
      </c>
      <c r="BH452" s="135">
        <f>IF(N452="sníž. přenesená",J452,0)</f>
        <v>0</v>
      </c>
      <c r="BI452" s="135">
        <f>IF(N452="nulová",J452,0)</f>
        <v>0</v>
      </c>
      <c r="BJ452" s="17" t="s">
        <v>139</v>
      </c>
      <c r="BK452" s="135">
        <f>ROUND(I452*H452,2)</f>
        <v>0</v>
      </c>
      <c r="BL452" s="17" t="s">
        <v>138</v>
      </c>
      <c r="BM452" s="134" t="s">
        <v>467</v>
      </c>
    </row>
    <row r="453" spans="2:65" s="1" customFormat="1" ht="38.4">
      <c r="B453" s="32"/>
      <c r="D453" s="136" t="s">
        <v>141</v>
      </c>
      <c r="F453" s="137" t="s">
        <v>468</v>
      </c>
      <c r="I453" s="138"/>
      <c r="L453" s="32"/>
      <c r="M453" s="139"/>
      <c r="T453" s="53"/>
      <c r="AT453" s="17" t="s">
        <v>141</v>
      </c>
      <c r="AU453" s="17" t="s">
        <v>139</v>
      </c>
    </row>
    <row r="454" spans="2:65" s="1" customFormat="1" ht="10.199999999999999">
      <c r="B454" s="32"/>
      <c r="D454" s="140" t="s">
        <v>143</v>
      </c>
      <c r="F454" s="141" t="s">
        <v>469</v>
      </c>
      <c r="I454" s="138"/>
      <c r="L454" s="32"/>
      <c r="M454" s="139"/>
      <c r="T454" s="53"/>
      <c r="AT454" s="17" t="s">
        <v>143</v>
      </c>
      <c r="AU454" s="17" t="s">
        <v>139</v>
      </c>
    </row>
    <row r="455" spans="2:65" s="12" customFormat="1" ht="10.199999999999999">
      <c r="B455" s="142"/>
      <c r="D455" s="136" t="s">
        <v>145</v>
      </c>
      <c r="E455" s="143" t="s">
        <v>19</v>
      </c>
      <c r="F455" s="144" t="s">
        <v>356</v>
      </c>
      <c r="H455" s="143" t="s">
        <v>19</v>
      </c>
      <c r="I455" s="145"/>
      <c r="L455" s="142"/>
      <c r="M455" s="146"/>
      <c r="T455" s="147"/>
      <c r="AT455" s="143" t="s">
        <v>145</v>
      </c>
      <c r="AU455" s="143" t="s">
        <v>139</v>
      </c>
      <c r="AV455" s="12" t="s">
        <v>14</v>
      </c>
      <c r="AW455" s="12" t="s">
        <v>35</v>
      </c>
      <c r="AX455" s="12" t="s">
        <v>73</v>
      </c>
      <c r="AY455" s="143" t="s">
        <v>131</v>
      </c>
    </row>
    <row r="456" spans="2:65" s="13" customFormat="1" ht="10.199999999999999">
      <c r="B456" s="148"/>
      <c r="D456" s="136" t="s">
        <v>145</v>
      </c>
      <c r="E456" s="149" t="s">
        <v>19</v>
      </c>
      <c r="F456" s="150" t="s">
        <v>357</v>
      </c>
      <c r="H456" s="151">
        <v>708.75</v>
      </c>
      <c r="I456" s="152"/>
      <c r="L456" s="148"/>
      <c r="M456" s="153"/>
      <c r="T456" s="154"/>
      <c r="AT456" s="149" t="s">
        <v>145</v>
      </c>
      <c r="AU456" s="149" t="s">
        <v>139</v>
      </c>
      <c r="AV456" s="13" t="s">
        <v>139</v>
      </c>
      <c r="AW456" s="13" t="s">
        <v>35</v>
      </c>
      <c r="AX456" s="13" t="s">
        <v>73</v>
      </c>
      <c r="AY456" s="149" t="s">
        <v>131</v>
      </c>
    </row>
    <row r="457" spans="2:65" s="12" customFormat="1" ht="10.199999999999999">
      <c r="B457" s="142"/>
      <c r="D457" s="136" t="s">
        <v>145</v>
      </c>
      <c r="E457" s="143" t="s">
        <v>19</v>
      </c>
      <c r="F457" s="144" t="s">
        <v>358</v>
      </c>
      <c r="H457" s="143" t="s">
        <v>19</v>
      </c>
      <c r="I457" s="145"/>
      <c r="L457" s="142"/>
      <c r="M457" s="146"/>
      <c r="T457" s="147"/>
      <c r="AT457" s="143" t="s">
        <v>145</v>
      </c>
      <c r="AU457" s="143" t="s">
        <v>139</v>
      </c>
      <c r="AV457" s="12" t="s">
        <v>14</v>
      </c>
      <c r="AW457" s="12" t="s">
        <v>35</v>
      </c>
      <c r="AX457" s="12" t="s">
        <v>73</v>
      </c>
      <c r="AY457" s="143" t="s">
        <v>131</v>
      </c>
    </row>
    <row r="458" spans="2:65" s="13" customFormat="1" ht="10.199999999999999">
      <c r="B458" s="148"/>
      <c r="D458" s="136" t="s">
        <v>145</v>
      </c>
      <c r="E458" s="149" t="s">
        <v>19</v>
      </c>
      <c r="F458" s="150" t="s">
        <v>359</v>
      </c>
      <c r="H458" s="151">
        <v>40</v>
      </c>
      <c r="I458" s="152"/>
      <c r="L458" s="148"/>
      <c r="M458" s="153"/>
      <c r="T458" s="154"/>
      <c r="AT458" s="149" t="s">
        <v>145</v>
      </c>
      <c r="AU458" s="149" t="s">
        <v>139</v>
      </c>
      <c r="AV458" s="13" t="s">
        <v>139</v>
      </c>
      <c r="AW458" s="13" t="s">
        <v>35</v>
      </c>
      <c r="AX458" s="13" t="s">
        <v>73</v>
      </c>
      <c r="AY458" s="149" t="s">
        <v>131</v>
      </c>
    </row>
    <row r="459" spans="2:65" s="12" customFormat="1" ht="10.199999999999999">
      <c r="B459" s="142"/>
      <c r="D459" s="136" t="s">
        <v>145</v>
      </c>
      <c r="E459" s="143" t="s">
        <v>19</v>
      </c>
      <c r="F459" s="144" t="s">
        <v>282</v>
      </c>
      <c r="H459" s="143" t="s">
        <v>19</v>
      </c>
      <c r="I459" s="145"/>
      <c r="L459" s="142"/>
      <c r="M459" s="146"/>
      <c r="T459" s="147"/>
      <c r="AT459" s="143" t="s">
        <v>145</v>
      </c>
      <c r="AU459" s="143" t="s">
        <v>139</v>
      </c>
      <c r="AV459" s="12" t="s">
        <v>14</v>
      </c>
      <c r="AW459" s="12" t="s">
        <v>35</v>
      </c>
      <c r="AX459" s="12" t="s">
        <v>73</v>
      </c>
      <c r="AY459" s="143" t="s">
        <v>131</v>
      </c>
    </row>
    <row r="460" spans="2:65" s="13" customFormat="1" ht="10.199999999999999">
      <c r="B460" s="148"/>
      <c r="D460" s="136" t="s">
        <v>145</v>
      </c>
      <c r="E460" s="149" t="s">
        <v>19</v>
      </c>
      <c r="F460" s="150" t="s">
        <v>360</v>
      </c>
      <c r="H460" s="151">
        <v>-60</v>
      </c>
      <c r="I460" s="152"/>
      <c r="L460" s="148"/>
      <c r="M460" s="153"/>
      <c r="T460" s="154"/>
      <c r="AT460" s="149" t="s">
        <v>145</v>
      </c>
      <c r="AU460" s="149" t="s">
        <v>139</v>
      </c>
      <c r="AV460" s="13" t="s">
        <v>139</v>
      </c>
      <c r="AW460" s="13" t="s">
        <v>35</v>
      </c>
      <c r="AX460" s="13" t="s">
        <v>73</v>
      </c>
      <c r="AY460" s="149" t="s">
        <v>131</v>
      </c>
    </row>
    <row r="461" spans="2:65" s="12" customFormat="1" ht="10.199999999999999">
      <c r="B461" s="142"/>
      <c r="D461" s="136" t="s">
        <v>145</v>
      </c>
      <c r="E461" s="143" t="s">
        <v>19</v>
      </c>
      <c r="F461" s="144" t="s">
        <v>284</v>
      </c>
      <c r="H461" s="143" t="s">
        <v>19</v>
      </c>
      <c r="I461" s="145"/>
      <c r="L461" s="142"/>
      <c r="M461" s="146"/>
      <c r="T461" s="147"/>
      <c r="AT461" s="143" t="s">
        <v>145</v>
      </c>
      <c r="AU461" s="143" t="s">
        <v>139</v>
      </c>
      <c r="AV461" s="12" t="s">
        <v>14</v>
      </c>
      <c r="AW461" s="12" t="s">
        <v>35</v>
      </c>
      <c r="AX461" s="12" t="s">
        <v>73</v>
      </c>
      <c r="AY461" s="143" t="s">
        <v>131</v>
      </c>
    </row>
    <row r="462" spans="2:65" s="13" customFormat="1" ht="10.199999999999999">
      <c r="B462" s="148"/>
      <c r="D462" s="136" t="s">
        <v>145</v>
      </c>
      <c r="E462" s="149" t="s">
        <v>19</v>
      </c>
      <c r="F462" s="150" t="s">
        <v>361</v>
      </c>
      <c r="H462" s="151">
        <v>-14.4</v>
      </c>
      <c r="I462" s="152"/>
      <c r="L462" s="148"/>
      <c r="M462" s="153"/>
      <c r="T462" s="154"/>
      <c r="AT462" s="149" t="s">
        <v>145</v>
      </c>
      <c r="AU462" s="149" t="s">
        <v>139</v>
      </c>
      <c r="AV462" s="13" t="s">
        <v>139</v>
      </c>
      <c r="AW462" s="13" t="s">
        <v>35</v>
      </c>
      <c r="AX462" s="13" t="s">
        <v>73</v>
      </c>
      <c r="AY462" s="149" t="s">
        <v>131</v>
      </c>
    </row>
    <row r="463" spans="2:65" s="13" customFormat="1" ht="10.199999999999999">
      <c r="B463" s="148"/>
      <c r="D463" s="136" t="s">
        <v>145</v>
      </c>
      <c r="E463" s="149" t="s">
        <v>19</v>
      </c>
      <c r="F463" s="150" t="s">
        <v>362</v>
      </c>
      <c r="H463" s="151">
        <v>-12.42</v>
      </c>
      <c r="I463" s="152"/>
      <c r="L463" s="148"/>
      <c r="M463" s="153"/>
      <c r="T463" s="154"/>
      <c r="AT463" s="149" t="s">
        <v>145</v>
      </c>
      <c r="AU463" s="149" t="s">
        <v>139</v>
      </c>
      <c r="AV463" s="13" t="s">
        <v>139</v>
      </c>
      <c r="AW463" s="13" t="s">
        <v>35</v>
      </c>
      <c r="AX463" s="13" t="s">
        <v>73</v>
      </c>
      <c r="AY463" s="149" t="s">
        <v>131</v>
      </c>
    </row>
    <row r="464" spans="2:65" s="12" customFormat="1" ht="10.199999999999999">
      <c r="B464" s="142"/>
      <c r="D464" s="136" t="s">
        <v>145</v>
      </c>
      <c r="E464" s="143" t="s">
        <v>19</v>
      </c>
      <c r="F464" s="144" t="s">
        <v>287</v>
      </c>
      <c r="H464" s="143" t="s">
        <v>19</v>
      </c>
      <c r="I464" s="145"/>
      <c r="L464" s="142"/>
      <c r="M464" s="146"/>
      <c r="T464" s="147"/>
      <c r="AT464" s="143" t="s">
        <v>145</v>
      </c>
      <c r="AU464" s="143" t="s">
        <v>139</v>
      </c>
      <c r="AV464" s="12" t="s">
        <v>14</v>
      </c>
      <c r="AW464" s="12" t="s">
        <v>35</v>
      </c>
      <c r="AX464" s="12" t="s">
        <v>73</v>
      </c>
      <c r="AY464" s="143" t="s">
        <v>131</v>
      </c>
    </row>
    <row r="465" spans="2:65" s="13" customFormat="1" ht="10.199999999999999">
      <c r="B465" s="148"/>
      <c r="D465" s="136" t="s">
        <v>145</v>
      </c>
      <c r="E465" s="149" t="s">
        <v>19</v>
      </c>
      <c r="F465" s="150" t="s">
        <v>363</v>
      </c>
      <c r="H465" s="151">
        <v>-7.52</v>
      </c>
      <c r="I465" s="152"/>
      <c r="L465" s="148"/>
      <c r="M465" s="153"/>
      <c r="T465" s="154"/>
      <c r="AT465" s="149" t="s">
        <v>145</v>
      </c>
      <c r="AU465" s="149" t="s">
        <v>139</v>
      </c>
      <c r="AV465" s="13" t="s">
        <v>139</v>
      </c>
      <c r="AW465" s="13" t="s">
        <v>35</v>
      </c>
      <c r="AX465" s="13" t="s">
        <v>73</v>
      </c>
      <c r="AY465" s="149" t="s">
        <v>131</v>
      </c>
    </row>
    <row r="466" spans="2:65" s="12" customFormat="1" ht="10.199999999999999">
      <c r="B466" s="142"/>
      <c r="D466" s="136" t="s">
        <v>145</v>
      </c>
      <c r="E466" s="143" t="s">
        <v>19</v>
      </c>
      <c r="F466" s="144" t="s">
        <v>289</v>
      </c>
      <c r="H466" s="143" t="s">
        <v>19</v>
      </c>
      <c r="I466" s="145"/>
      <c r="L466" s="142"/>
      <c r="M466" s="146"/>
      <c r="T466" s="147"/>
      <c r="AT466" s="143" t="s">
        <v>145</v>
      </c>
      <c r="AU466" s="143" t="s">
        <v>139</v>
      </c>
      <c r="AV466" s="12" t="s">
        <v>14</v>
      </c>
      <c r="AW466" s="12" t="s">
        <v>35</v>
      </c>
      <c r="AX466" s="12" t="s">
        <v>73</v>
      </c>
      <c r="AY466" s="143" t="s">
        <v>131</v>
      </c>
    </row>
    <row r="467" spans="2:65" s="13" customFormat="1" ht="10.199999999999999">
      <c r="B467" s="148"/>
      <c r="D467" s="136" t="s">
        <v>145</v>
      </c>
      <c r="E467" s="149" t="s">
        <v>19</v>
      </c>
      <c r="F467" s="150" t="s">
        <v>364</v>
      </c>
      <c r="H467" s="151">
        <v>-5.76</v>
      </c>
      <c r="I467" s="152"/>
      <c r="L467" s="148"/>
      <c r="M467" s="153"/>
      <c r="T467" s="154"/>
      <c r="AT467" s="149" t="s">
        <v>145</v>
      </c>
      <c r="AU467" s="149" t="s">
        <v>139</v>
      </c>
      <c r="AV467" s="13" t="s">
        <v>139</v>
      </c>
      <c r="AW467" s="13" t="s">
        <v>35</v>
      </c>
      <c r="AX467" s="13" t="s">
        <v>73</v>
      </c>
      <c r="AY467" s="149" t="s">
        <v>131</v>
      </c>
    </row>
    <row r="468" spans="2:65" s="14" customFormat="1" ht="10.199999999999999">
      <c r="B468" s="155"/>
      <c r="D468" s="136" t="s">
        <v>145</v>
      </c>
      <c r="E468" s="156" t="s">
        <v>19</v>
      </c>
      <c r="F468" s="157" t="s">
        <v>166</v>
      </c>
      <c r="H468" s="158">
        <v>648.65</v>
      </c>
      <c r="I468" s="159"/>
      <c r="L468" s="155"/>
      <c r="M468" s="160"/>
      <c r="T468" s="161"/>
      <c r="AT468" s="156" t="s">
        <v>145</v>
      </c>
      <c r="AU468" s="156" t="s">
        <v>139</v>
      </c>
      <c r="AV468" s="14" t="s">
        <v>138</v>
      </c>
      <c r="AW468" s="14" t="s">
        <v>35</v>
      </c>
      <c r="AX468" s="14" t="s">
        <v>14</v>
      </c>
      <c r="AY468" s="156" t="s">
        <v>131</v>
      </c>
    </row>
    <row r="469" spans="2:65" s="1" customFormat="1" ht="16.5" customHeight="1">
      <c r="B469" s="32"/>
      <c r="C469" s="162" t="s">
        <v>470</v>
      </c>
      <c r="D469" s="162" t="s">
        <v>218</v>
      </c>
      <c r="E469" s="163" t="s">
        <v>471</v>
      </c>
      <c r="F469" s="164" t="s">
        <v>472</v>
      </c>
      <c r="G469" s="165" t="s">
        <v>136</v>
      </c>
      <c r="H469" s="166">
        <v>681.08299999999997</v>
      </c>
      <c r="I469" s="167"/>
      <c r="J469" s="168">
        <f>ROUND(I469*H469,2)</f>
        <v>0</v>
      </c>
      <c r="K469" s="164" t="s">
        <v>137</v>
      </c>
      <c r="L469" s="169"/>
      <c r="M469" s="170" t="s">
        <v>19</v>
      </c>
      <c r="N469" s="171" t="s">
        <v>45</v>
      </c>
      <c r="P469" s="132">
        <f>O469*H469</f>
        <v>0</v>
      </c>
      <c r="Q469" s="132">
        <v>2.3999999999999998E-3</v>
      </c>
      <c r="R469" s="132">
        <f>Q469*H469</f>
        <v>1.6345991999999998</v>
      </c>
      <c r="S469" s="132">
        <v>0</v>
      </c>
      <c r="T469" s="133">
        <f>S469*H469</f>
        <v>0</v>
      </c>
      <c r="AR469" s="134" t="s">
        <v>194</v>
      </c>
      <c r="AT469" s="134" t="s">
        <v>218</v>
      </c>
      <c r="AU469" s="134" t="s">
        <v>139</v>
      </c>
      <c r="AY469" s="17" t="s">
        <v>131</v>
      </c>
      <c r="BE469" s="135">
        <f>IF(N469="základní",J469,0)</f>
        <v>0</v>
      </c>
      <c r="BF469" s="135">
        <f>IF(N469="snížená",J469,0)</f>
        <v>0</v>
      </c>
      <c r="BG469" s="135">
        <f>IF(N469="zákl. přenesená",J469,0)</f>
        <v>0</v>
      </c>
      <c r="BH469" s="135">
        <f>IF(N469="sníž. přenesená",J469,0)</f>
        <v>0</v>
      </c>
      <c r="BI469" s="135">
        <f>IF(N469="nulová",J469,0)</f>
        <v>0</v>
      </c>
      <c r="BJ469" s="17" t="s">
        <v>139</v>
      </c>
      <c r="BK469" s="135">
        <f>ROUND(I469*H469,2)</f>
        <v>0</v>
      </c>
      <c r="BL469" s="17" t="s">
        <v>138</v>
      </c>
      <c r="BM469" s="134" t="s">
        <v>473</v>
      </c>
    </row>
    <row r="470" spans="2:65" s="1" customFormat="1" ht="10.199999999999999">
      <c r="B470" s="32"/>
      <c r="D470" s="136" t="s">
        <v>141</v>
      </c>
      <c r="F470" s="137" t="s">
        <v>472</v>
      </c>
      <c r="I470" s="138"/>
      <c r="L470" s="32"/>
      <c r="M470" s="139"/>
      <c r="T470" s="53"/>
      <c r="AT470" s="17" t="s">
        <v>141</v>
      </c>
      <c r="AU470" s="17" t="s">
        <v>139</v>
      </c>
    </row>
    <row r="471" spans="2:65" s="13" customFormat="1" ht="10.199999999999999">
      <c r="B471" s="148"/>
      <c r="D471" s="136" t="s">
        <v>145</v>
      </c>
      <c r="F471" s="150" t="s">
        <v>474</v>
      </c>
      <c r="H471" s="151">
        <v>681.08299999999997</v>
      </c>
      <c r="I471" s="152"/>
      <c r="L471" s="148"/>
      <c r="M471" s="153"/>
      <c r="T471" s="154"/>
      <c r="AT471" s="149" t="s">
        <v>145</v>
      </c>
      <c r="AU471" s="149" t="s">
        <v>139</v>
      </c>
      <c r="AV471" s="13" t="s">
        <v>139</v>
      </c>
      <c r="AW471" s="13" t="s">
        <v>4</v>
      </c>
      <c r="AX471" s="13" t="s">
        <v>14</v>
      </c>
      <c r="AY471" s="149" t="s">
        <v>131</v>
      </c>
    </row>
    <row r="472" spans="2:65" s="1" customFormat="1" ht="37.799999999999997" customHeight="1">
      <c r="B472" s="32"/>
      <c r="C472" s="123" t="s">
        <v>475</v>
      </c>
      <c r="D472" s="123" t="s">
        <v>133</v>
      </c>
      <c r="E472" s="124" t="s">
        <v>476</v>
      </c>
      <c r="F472" s="125" t="s">
        <v>477</v>
      </c>
      <c r="G472" s="126" t="s">
        <v>402</v>
      </c>
      <c r="H472" s="127">
        <v>249</v>
      </c>
      <c r="I472" s="128"/>
      <c r="J472" s="129">
        <f>ROUND(I472*H472,2)</f>
        <v>0</v>
      </c>
      <c r="K472" s="125" t="s">
        <v>137</v>
      </c>
      <c r="L472" s="32"/>
      <c r="M472" s="130" t="s">
        <v>19</v>
      </c>
      <c r="N472" s="131" t="s">
        <v>45</v>
      </c>
      <c r="P472" s="132">
        <f>O472*H472</f>
        <v>0</v>
      </c>
      <c r="Q472" s="132">
        <v>3.3899999999999998E-3</v>
      </c>
      <c r="R472" s="132">
        <f>Q472*H472</f>
        <v>0.84410999999999992</v>
      </c>
      <c r="S472" s="132">
        <v>0</v>
      </c>
      <c r="T472" s="133">
        <f>S472*H472</f>
        <v>0</v>
      </c>
      <c r="AR472" s="134" t="s">
        <v>138</v>
      </c>
      <c r="AT472" s="134" t="s">
        <v>133</v>
      </c>
      <c r="AU472" s="134" t="s">
        <v>139</v>
      </c>
      <c r="AY472" s="17" t="s">
        <v>131</v>
      </c>
      <c r="BE472" s="135">
        <f>IF(N472="základní",J472,0)</f>
        <v>0</v>
      </c>
      <c r="BF472" s="135">
        <f>IF(N472="snížená",J472,0)</f>
        <v>0</v>
      </c>
      <c r="BG472" s="135">
        <f>IF(N472="zákl. přenesená",J472,0)</f>
        <v>0</v>
      </c>
      <c r="BH472" s="135">
        <f>IF(N472="sníž. přenesená",J472,0)</f>
        <v>0</v>
      </c>
      <c r="BI472" s="135">
        <f>IF(N472="nulová",J472,0)</f>
        <v>0</v>
      </c>
      <c r="BJ472" s="17" t="s">
        <v>139</v>
      </c>
      <c r="BK472" s="135">
        <f>ROUND(I472*H472,2)</f>
        <v>0</v>
      </c>
      <c r="BL472" s="17" t="s">
        <v>138</v>
      </c>
      <c r="BM472" s="134" t="s">
        <v>478</v>
      </c>
    </row>
    <row r="473" spans="2:65" s="1" customFormat="1" ht="28.8">
      <c r="B473" s="32"/>
      <c r="D473" s="136" t="s">
        <v>141</v>
      </c>
      <c r="F473" s="137" t="s">
        <v>479</v>
      </c>
      <c r="I473" s="138"/>
      <c r="L473" s="32"/>
      <c r="M473" s="139"/>
      <c r="T473" s="53"/>
      <c r="AT473" s="17" t="s">
        <v>141</v>
      </c>
      <c r="AU473" s="17" t="s">
        <v>139</v>
      </c>
    </row>
    <row r="474" spans="2:65" s="1" customFormat="1" ht="10.199999999999999">
      <c r="B474" s="32"/>
      <c r="D474" s="140" t="s">
        <v>143</v>
      </c>
      <c r="F474" s="141" t="s">
        <v>480</v>
      </c>
      <c r="I474" s="138"/>
      <c r="L474" s="32"/>
      <c r="M474" s="139"/>
      <c r="T474" s="53"/>
      <c r="AT474" s="17" t="s">
        <v>143</v>
      </c>
      <c r="AU474" s="17" t="s">
        <v>139</v>
      </c>
    </row>
    <row r="475" spans="2:65" s="12" customFormat="1" ht="10.199999999999999">
      <c r="B475" s="142"/>
      <c r="D475" s="136" t="s">
        <v>145</v>
      </c>
      <c r="E475" s="143" t="s">
        <v>19</v>
      </c>
      <c r="F475" s="144" t="s">
        <v>282</v>
      </c>
      <c r="H475" s="143" t="s">
        <v>19</v>
      </c>
      <c r="I475" s="145"/>
      <c r="L475" s="142"/>
      <c r="M475" s="146"/>
      <c r="T475" s="147"/>
      <c r="AT475" s="143" t="s">
        <v>145</v>
      </c>
      <c r="AU475" s="143" t="s">
        <v>139</v>
      </c>
      <c r="AV475" s="12" t="s">
        <v>14</v>
      </c>
      <c r="AW475" s="12" t="s">
        <v>35</v>
      </c>
      <c r="AX475" s="12" t="s">
        <v>73</v>
      </c>
      <c r="AY475" s="143" t="s">
        <v>131</v>
      </c>
    </row>
    <row r="476" spans="2:65" s="13" customFormat="1" ht="10.199999999999999">
      <c r="B476" s="148"/>
      <c r="D476" s="136" t="s">
        <v>145</v>
      </c>
      <c r="E476" s="149" t="s">
        <v>19</v>
      </c>
      <c r="F476" s="150" t="s">
        <v>481</v>
      </c>
      <c r="H476" s="151">
        <v>155</v>
      </c>
      <c r="I476" s="152"/>
      <c r="L476" s="148"/>
      <c r="M476" s="153"/>
      <c r="T476" s="154"/>
      <c r="AT476" s="149" t="s">
        <v>145</v>
      </c>
      <c r="AU476" s="149" t="s">
        <v>139</v>
      </c>
      <c r="AV476" s="13" t="s">
        <v>139</v>
      </c>
      <c r="AW476" s="13" t="s">
        <v>35</v>
      </c>
      <c r="AX476" s="13" t="s">
        <v>73</v>
      </c>
      <c r="AY476" s="149" t="s">
        <v>131</v>
      </c>
    </row>
    <row r="477" spans="2:65" s="12" customFormat="1" ht="10.199999999999999">
      <c r="B477" s="142"/>
      <c r="D477" s="136" t="s">
        <v>145</v>
      </c>
      <c r="E477" s="143" t="s">
        <v>19</v>
      </c>
      <c r="F477" s="144" t="s">
        <v>284</v>
      </c>
      <c r="H477" s="143" t="s">
        <v>19</v>
      </c>
      <c r="I477" s="145"/>
      <c r="L477" s="142"/>
      <c r="M477" s="146"/>
      <c r="T477" s="147"/>
      <c r="AT477" s="143" t="s">
        <v>145</v>
      </c>
      <c r="AU477" s="143" t="s">
        <v>139</v>
      </c>
      <c r="AV477" s="12" t="s">
        <v>14</v>
      </c>
      <c r="AW477" s="12" t="s">
        <v>35</v>
      </c>
      <c r="AX477" s="12" t="s">
        <v>73</v>
      </c>
      <c r="AY477" s="143" t="s">
        <v>131</v>
      </c>
    </row>
    <row r="478" spans="2:65" s="13" customFormat="1" ht="10.199999999999999">
      <c r="B478" s="148"/>
      <c r="D478" s="136" t="s">
        <v>145</v>
      </c>
      <c r="E478" s="149" t="s">
        <v>19</v>
      </c>
      <c r="F478" s="150" t="s">
        <v>482</v>
      </c>
      <c r="H478" s="151">
        <v>27.6</v>
      </c>
      <c r="I478" s="152"/>
      <c r="L478" s="148"/>
      <c r="M478" s="153"/>
      <c r="T478" s="154"/>
      <c r="AT478" s="149" t="s">
        <v>145</v>
      </c>
      <c r="AU478" s="149" t="s">
        <v>139</v>
      </c>
      <c r="AV478" s="13" t="s">
        <v>139</v>
      </c>
      <c r="AW478" s="13" t="s">
        <v>35</v>
      </c>
      <c r="AX478" s="13" t="s">
        <v>73</v>
      </c>
      <c r="AY478" s="149" t="s">
        <v>131</v>
      </c>
    </row>
    <row r="479" spans="2:65" s="13" customFormat="1" ht="10.199999999999999">
      <c r="B479" s="148"/>
      <c r="D479" s="136" t="s">
        <v>145</v>
      </c>
      <c r="E479" s="149" t="s">
        <v>19</v>
      </c>
      <c r="F479" s="150" t="s">
        <v>483</v>
      </c>
      <c r="H479" s="151">
        <v>30.6</v>
      </c>
      <c r="I479" s="152"/>
      <c r="L479" s="148"/>
      <c r="M479" s="153"/>
      <c r="T479" s="154"/>
      <c r="AT479" s="149" t="s">
        <v>145</v>
      </c>
      <c r="AU479" s="149" t="s">
        <v>139</v>
      </c>
      <c r="AV479" s="13" t="s">
        <v>139</v>
      </c>
      <c r="AW479" s="13" t="s">
        <v>35</v>
      </c>
      <c r="AX479" s="13" t="s">
        <v>73</v>
      </c>
      <c r="AY479" s="149" t="s">
        <v>131</v>
      </c>
    </row>
    <row r="480" spans="2:65" s="12" customFormat="1" ht="10.199999999999999">
      <c r="B480" s="142"/>
      <c r="D480" s="136" t="s">
        <v>145</v>
      </c>
      <c r="E480" s="143" t="s">
        <v>19</v>
      </c>
      <c r="F480" s="144" t="s">
        <v>287</v>
      </c>
      <c r="H480" s="143" t="s">
        <v>19</v>
      </c>
      <c r="I480" s="145"/>
      <c r="L480" s="142"/>
      <c r="M480" s="146"/>
      <c r="T480" s="147"/>
      <c r="AT480" s="143" t="s">
        <v>145</v>
      </c>
      <c r="AU480" s="143" t="s">
        <v>139</v>
      </c>
      <c r="AV480" s="12" t="s">
        <v>14</v>
      </c>
      <c r="AW480" s="12" t="s">
        <v>35</v>
      </c>
      <c r="AX480" s="12" t="s">
        <v>73</v>
      </c>
      <c r="AY480" s="143" t="s">
        <v>131</v>
      </c>
    </row>
    <row r="481" spans="2:65" s="13" customFormat="1" ht="10.199999999999999">
      <c r="B481" s="148"/>
      <c r="D481" s="136" t="s">
        <v>145</v>
      </c>
      <c r="E481" s="149" t="s">
        <v>19</v>
      </c>
      <c r="F481" s="150" t="s">
        <v>484</v>
      </c>
      <c r="H481" s="151">
        <v>15.8</v>
      </c>
      <c r="I481" s="152"/>
      <c r="L481" s="148"/>
      <c r="M481" s="153"/>
      <c r="T481" s="154"/>
      <c r="AT481" s="149" t="s">
        <v>145</v>
      </c>
      <c r="AU481" s="149" t="s">
        <v>139</v>
      </c>
      <c r="AV481" s="13" t="s">
        <v>139</v>
      </c>
      <c r="AW481" s="13" t="s">
        <v>35</v>
      </c>
      <c r="AX481" s="13" t="s">
        <v>73</v>
      </c>
      <c r="AY481" s="149" t="s">
        <v>131</v>
      </c>
    </row>
    <row r="482" spans="2:65" s="12" customFormat="1" ht="10.199999999999999">
      <c r="B482" s="142"/>
      <c r="D482" s="136" t="s">
        <v>145</v>
      </c>
      <c r="E482" s="143" t="s">
        <v>19</v>
      </c>
      <c r="F482" s="144" t="s">
        <v>289</v>
      </c>
      <c r="H482" s="143" t="s">
        <v>19</v>
      </c>
      <c r="I482" s="145"/>
      <c r="L482" s="142"/>
      <c r="M482" s="146"/>
      <c r="T482" s="147"/>
      <c r="AT482" s="143" t="s">
        <v>145</v>
      </c>
      <c r="AU482" s="143" t="s">
        <v>139</v>
      </c>
      <c r="AV482" s="12" t="s">
        <v>14</v>
      </c>
      <c r="AW482" s="12" t="s">
        <v>35</v>
      </c>
      <c r="AX482" s="12" t="s">
        <v>73</v>
      </c>
      <c r="AY482" s="143" t="s">
        <v>131</v>
      </c>
    </row>
    <row r="483" spans="2:65" s="13" customFormat="1" ht="10.199999999999999">
      <c r="B483" s="148"/>
      <c r="D483" s="136" t="s">
        <v>145</v>
      </c>
      <c r="E483" s="149" t="s">
        <v>19</v>
      </c>
      <c r="F483" s="150" t="s">
        <v>485</v>
      </c>
      <c r="H483" s="151">
        <v>20</v>
      </c>
      <c r="I483" s="152"/>
      <c r="L483" s="148"/>
      <c r="M483" s="153"/>
      <c r="T483" s="154"/>
      <c r="AT483" s="149" t="s">
        <v>145</v>
      </c>
      <c r="AU483" s="149" t="s">
        <v>139</v>
      </c>
      <c r="AV483" s="13" t="s">
        <v>139</v>
      </c>
      <c r="AW483" s="13" t="s">
        <v>35</v>
      </c>
      <c r="AX483" s="13" t="s">
        <v>73</v>
      </c>
      <c r="AY483" s="149" t="s">
        <v>131</v>
      </c>
    </row>
    <row r="484" spans="2:65" s="14" customFormat="1" ht="10.199999999999999">
      <c r="B484" s="155"/>
      <c r="D484" s="136" t="s">
        <v>145</v>
      </c>
      <c r="E484" s="156" t="s">
        <v>19</v>
      </c>
      <c r="F484" s="157" t="s">
        <v>166</v>
      </c>
      <c r="H484" s="158">
        <v>249</v>
      </c>
      <c r="I484" s="159"/>
      <c r="L484" s="155"/>
      <c r="M484" s="160"/>
      <c r="T484" s="161"/>
      <c r="AT484" s="156" t="s">
        <v>145</v>
      </c>
      <c r="AU484" s="156" t="s">
        <v>139</v>
      </c>
      <c r="AV484" s="14" t="s">
        <v>138</v>
      </c>
      <c r="AW484" s="14" t="s">
        <v>35</v>
      </c>
      <c r="AX484" s="14" t="s">
        <v>14</v>
      </c>
      <c r="AY484" s="156" t="s">
        <v>131</v>
      </c>
    </row>
    <row r="485" spans="2:65" s="1" customFormat="1" ht="16.5" customHeight="1">
      <c r="B485" s="32"/>
      <c r="C485" s="162" t="s">
        <v>486</v>
      </c>
      <c r="D485" s="162" t="s">
        <v>218</v>
      </c>
      <c r="E485" s="163" t="s">
        <v>487</v>
      </c>
      <c r="F485" s="164" t="s">
        <v>488</v>
      </c>
      <c r="G485" s="165" t="s">
        <v>136</v>
      </c>
      <c r="H485" s="166">
        <v>59.472000000000001</v>
      </c>
      <c r="I485" s="167"/>
      <c r="J485" s="168">
        <f>ROUND(I485*H485,2)</f>
        <v>0</v>
      </c>
      <c r="K485" s="164" t="s">
        <v>137</v>
      </c>
      <c r="L485" s="169"/>
      <c r="M485" s="170" t="s">
        <v>19</v>
      </c>
      <c r="N485" s="171" t="s">
        <v>45</v>
      </c>
      <c r="P485" s="132">
        <f>O485*H485</f>
        <v>0</v>
      </c>
      <c r="Q485" s="132">
        <v>4.4999999999999999E-4</v>
      </c>
      <c r="R485" s="132">
        <f>Q485*H485</f>
        <v>2.6762399999999999E-2</v>
      </c>
      <c r="S485" s="132">
        <v>0</v>
      </c>
      <c r="T485" s="133">
        <f>S485*H485</f>
        <v>0</v>
      </c>
      <c r="AR485" s="134" t="s">
        <v>194</v>
      </c>
      <c r="AT485" s="134" t="s">
        <v>218</v>
      </c>
      <c r="AU485" s="134" t="s">
        <v>139</v>
      </c>
      <c r="AY485" s="17" t="s">
        <v>131</v>
      </c>
      <c r="BE485" s="135">
        <f>IF(N485="základní",J485,0)</f>
        <v>0</v>
      </c>
      <c r="BF485" s="135">
        <f>IF(N485="snížená",J485,0)</f>
        <v>0</v>
      </c>
      <c r="BG485" s="135">
        <f>IF(N485="zákl. přenesená",J485,0)</f>
        <v>0</v>
      </c>
      <c r="BH485" s="135">
        <f>IF(N485="sníž. přenesená",J485,0)</f>
        <v>0</v>
      </c>
      <c r="BI485" s="135">
        <f>IF(N485="nulová",J485,0)</f>
        <v>0</v>
      </c>
      <c r="BJ485" s="17" t="s">
        <v>139</v>
      </c>
      <c r="BK485" s="135">
        <f>ROUND(I485*H485,2)</f>
        <v>0</v>
      </c>
      <c r="BL485" s="17" t="s">
        <v>138</v>
      </c>
      <c r="BM485" s="134" t="s">
        <v>489</v>
      </c>
    </row>
    <row r="486" spans="2:65" s="1" customFormat="1" ht="10.199999999999999">
      <c r="B486" s="32"/>
      <c r="D486" s="136" t="s">
        <v>141</v>
      </c>
      <c r="F486" s="137" t="s">
        <v>488</v>
      </c>
      <c r="I486" s="138"/>
      <c r="L486" s="32"/>
      <c r="M486" s="139"/>
      <c r="T486" s="53"/>
      <c r="AT486" s="17" t="s">
        <v>141</v>
      </c>
      <c r="AU486" s="17" t="s">
        <v>139</v>
      </c>
    </row>
    <row r="487" spans="2:65" s="12" customFormat="1" ht="10.199999999999999">
      <c r="B487" s="142"/>
      <c r="D487" s="136" t="s">
        <v>145</v>
      </c>
      <c r="E487" s="143" t="s">
        <v>19</v>
      </c>
      <c r="F487" s="144" t="s">
        <v>282</v>
      </c>
      <c r="H487" s="143" t="s">
        <v>19</v>
      </c>
      <c r="I487" s="145"/>
      <c r="L487" s="142"/>
      <c r="M487" s="146"/>
      <c r="T487" s="147"/>
      <c r="AT487" s="143" t="s">
        <v>145</v>
      </c>
      <c r="AU487" s="143" t="s">
        <v>139</v>
      </c>
      <c r="AV487" s="12" t="s">
        <v>14</v>
      </c>
      <c r="AW487" s="12" t="s">
        <v>35</v>
      </c>
      <c r="AX487" s="12" t="s">
        <v>73</v>
      </c>
      <c r="AY487" s="143" t="s">
        <v>131</v>
      </c>
    </row>
    <row r="488" spans="2:65" s="13" customFormat="1" ht="10.199999999999999">
      <c r="B488" s="148"/>
      <c r="D488" s="136" t="s">
        <v>145</v>
      </c>
      <c r="E488" s="149" t="s">
        <v>19</v>
      </c>
      <c r="F488" s="150" t="s">
        <v>365</v>
      </c>
      <c r="H488" s="151">
        <v>35.25</v>
      </c>
      <c r="I488" s="152"/>
      <c r="L488" s="148"/>
      <c r="M488" s="153"/>
      <c r="T488" s="154"/>
      <c r="AT488" s="149" t="s">
        <v>145</v>
      </c>
      <c r="AU488" s="149" t="s">
        <v>139</v>
      </c>
      <c r="AV488" s="13" t="s">
        <v>139</v>
      </c>
      <c r="AW488" s="13" t="s">
        <v>35</v>
      </c>
      <c r="AX488" s="13" t="s">
        <v>73</v>
      </c>
      <c r="AY488" s="149" t="s">
        <v>131</v>
      </c>
    </row>
    <row r="489" spans="2:65" s="12" customFormat="1" ht="10.199999999999999">
      <c r="B489" s="142"/>
      <c r="D489" s="136" t="s">
        <v>145</v>
      </c>
      <c r="E489" s="143" t="s">
        <v>19</v>
      </c>
      <c r="F489" s="144" t="s">
        <v>284</v>
      </c>
      <c r="H489" s="143" t="s">
        <v>19</v>
      </c>
      <c r="I489" s="145"/>
      <c r="L489" s="142"/>
      <c r="M489" s="146"/>
      <c r="T489" s="147"/>
      <c r="AT489" s="143" t="s">
        <v>145</v>
      </c>
      <c r="AU489" s="143" t="s">
        <v>139</v>
      </c>
      <c r="AV489" s="12" t="s">
        <v>14</v>
      </c>
      <c r="AW489" s="12" t="s">
        <v>35</v>
      </c>
      <c r="AX489" s="12" t="s">
        <v>73</v>
      </c>
      <c r="AY489" s="143" t="s">
        <v>131</v>
      </c>
    </row>
    <row r="490" spans="2:65" s="13" customFormat="1" ht="10.199999999999999">
      <c r="B490" s="148"/>
      <c r="D490" s="136" t="s">
        <v>145</v>
      </c>
      <c r="E490" s="149" t="s">
        <v>19</v>
      </c>
      <c r="F490" s="150" t="s">
        <v>366</v>
      </c>
      <c r="H490" s="151">
        <v>5.58</v>
      </c>
      <c r="I490" s="152"/>
      <c r="L490" s="148"/>
      <c r="M490" s="153"/>
      <c r="T490" s="154"/>
      <c r="AT490" s="149" t="s">
        <v>145</v>
      </c>
      <c r="AU490" s="149" t="s">
        <v>139</v>
      </c>
      <c r="AV490" s="13" t="s">
        <v>139</v>
      </c>
      <c r="AW490" s="13" t="s">
        <v>35</v>
      </c>
      <c r="AX490" s="13" t="s">
        <v>73</v>
      </c>
      <c r="AY490" s="149" t="s">
        <v>131</v>
      </c>
    </row>
    <row r="491" spans="2:65" s="13" customFormat="1" ht="10.199999999999999">
      <c r="B491" s="148"/>
      <c r="D491" s="136" t="s">
        <v>145</v>
      </c>
      <c r="E491" s="149" t="s">
        <v>19</v>
      </c>
      <c r="F491" s="150" t="s">
        <v>367</v>
      </c>
      <c r="H491" s="151">
        <v>7.56</v>
      </c>
      <c r="I491" s="152"/>
      <c r="L491" s="148"/>
      <c r="M491" s="153"/>
      <c r="T491" s="154"/>
      <c r="AT491" s="149" t="s">
        <v>145</v>
      </c>
      <c r="AU491" s="149" t="s">
        <v>139</v>
      </c>
      <c r="AV491" s="13" t="s">
        <v>139</v>
      </c>
      <c r="AW491" s="13" t="s">
        <v>35</v>
      </c>
      <c r="AX491" s="13" t="s">
        <v>73</v>
      </c>
      <c r="AY491" s="149" t="s">
        <v>131</v>
      </c>
    </row>
    <row r="492" spans="2:65" s="12" customFormat="1" ht="10.199999999999999">
      <c r="B492" s="142"/>
      <c r="D492" s="136" t="s">
        <v>145</v>
      </c>
      <c r="E492" s="143" t="s">
        <v>19</v>
      </c>
      <c r="F492" s="144" t="s">
        <v>287</v>
      </c>
      <c r="H492" s="143" t="s">
        <v>19</v>
      </c>
      <c r="I492" s="145"/>
      <c r="L492" s="142"/>
      <c r="M492" s="146"/>
      <c r="T492" s="147"/>
      <c r="AT492" s="143" t="s">
        <v>145</v>
      </c>
      <c r="AU492" s="143" t="s">
        <v>139</v>
      </c>
      <c r="AV492" s="12" t="s">
        <v>14</v>
      </c>
      <c r="AW492" s="12" t="s">
        <v>35</v>
      </c>
      <c r="AX492" s="12" t="s">
        <v>73</v>
      </c>
      <c r="AY492" s="143" t="s">
        <v>131</v>
      </c>
    </row>
    <row r="493" spans="2:65" s="13" customFormat="1" ht="10.199999999999999">
      <c r="B493" s="148"/>
      <c r="D493" s="136" t="s">
        <v>145</v>
      </c>
      <c r="E493" s="149" t="s">
        <v>19</v>
      </c>
      <c r="F493" s="150" t="s">
        <v>368</v>
      </c>
      <c r="H493" s="151">
        <v>3.33</v>
      </c>
      <c r="I493" s="152"/>
      <c r="L493" s="148"/>
      <c r="M493" s="153"/>
      <c r="T493" s="154"/>
      <c r="AT493" s="149" t="s">
        <v>145</v>
      </c>
      <c r="AU493" s="149" t="s">
        <v>139</v>
      </c>
      <c r="AV493" s="13" t="s">
        <v>139</v>
      </c>
      <c r="AW493" s="13" t="s">
        <v>35</v>
      </c>
      <c r="AX493" s="13" t="s">
        <v>73</v>
      </c>
      <c r="AY493" s="149" t="s">
        <v>131</v>
      </c>
    </row>
    <row r="494" spans="2:65" s="12" customFormat="1" ht="10.199999999999999">
      <c r="B494" s="142"/>
      <c r="D494" s="136" t="s">
        <v>145</v>
      </c>
      <c r="E494" s="143" t="s">
        <v>19</v>
      </c>
      <c r="F494" s="144" t="s">
        <v>289</v>
      </c>
      <c r="H494" s="143" t="s">
        <v>19</v>
      </c>
      <c r="I494" s="145"/>
      <c r="L494" s="142"/>
      <c r="M494" s="146"/>
      <c r="T494" s="147"/>
      <c r="AT494" s="143" t="s">
        <v>145</v>
      </c>
      <c r="AU494" s="143" t="s">
        <v>139</v>
      </c>
      <c r="AV494" s="12" t="s">
        <v>14</v>
      </c>
      <c r="AW494" s="12" t="s">
        <v>35</v>
      </c>
      <c r="AX494" s="12" t="s">
        <v>73</v>
      </c>
      <c r="AY494" s="143" t="s">
        <v>131</v>
      </c>
    </row>
    <row r="495" spans="2:65" s="13" customFormat="1" ht="10.199999999999999">
      <c r="B495" s="148"/>
      <c r="D495" s="136" t="s">
        <v>145</v>
      </c>
      <c r="E495" s="149" t="s">
        <v>19</v>
      </c>
      <c r="F495" s="150" t="s">
        <v>369</v>
      </c>
      <c r="H495" s="151">
        <v>4.92</v>
      </c>
      <c r="I495" s="152"/>
      <c r="L495" s="148"/>
      <c r="M495" s="153"/>
      <c r="T495" s="154"/>
      <c r="AT495" s="149" t="s">
        <v>145</v>
      </c>
      <c r="AU495" s="149" t="s">
        <v>139</v>
      </c>
      <c r="AV495" s="13" t="s">
        <v>139</v>
      </c>
      <c r="AW495" s="13" t="s">
        <v>35</v>
      </c>
      <c r="AX495" s="13" t="s">
        <v>73</v>
      </c>
      <c r="AY495" s="149" t="s">
        <v>131</v>
      </c>
    </row>
    <row r="496" spans="2:65" s="14" customFormat="1" ht="10.199999999999999">
      <c r="B496" s="155"/>
      <c r="D496" s="136" t="s">
        <v>145</v>
      </c>
      <c r="E496" s="156" t="s">
        <v>19</v>
      </c>
      <c r="F496" s="157" t="s">
        <v>166</v>
      </c>
      <c r="H496" s="158">
        <v>56.64</v>
      </c>
      <c r="I496" s="159"/>
      <c r="L496" s="155"/>
      <c r="M496" s="160"/>
      <c r="T496" s="161"/>
      <c r="AT496" s="156" t="s">
        <v>145</v>
      </c>
      <c r="AU496" s="156" t="s">
        <v>139</v>
      </c>
      <c r="AV496" s="14" t="s">
        <v>138</v>
      </c>
      <c r="AW496" s="14" t="s">
        <v>35</v>
      </c>
      <c r="AX496" s="14" t="s">
        <v>14</v>
      </c>
      <c r="AY496" s="156" t="s">
        <v>131</v>
      </c>
    </row>
    <row r="497" spans="2:65" s="13" customFormat="1" ht="10.199999999999999">
      <c r="B497" s="148"/>
      <c r="D497" s="136" t="s">
        <v>145</v>
      </c>
      <c r="F497" s="150" t="s">
        <v>490</v>
      </c>
      <c r="H497" s="151">
        <v>59.472000000000001</v>
      </c>
      <c r="I497" s="152"/>
      <c r="L497" s="148"/>
      <c r="M497" s="153"/>
      <c r="T497" s="154"/>
      <c r="AT497" s="149" t="s">
        <v>145</v>
      </c>
      <c r="AU497" s="149" t="s">
        <v>139</v>
      </c>
      <c r="AV497" s="13" t="s">
        <v>139</v>
      </c>
      <c r="AW497" s="13" t="s">
        <v>4</v>
      </c>
      <c r="AX497" s="13" t="s">
        <v>14</v>
      </c>
      <c r="AY497" s="149" t="s">
        <v>131</v>
      </c>
    </row>
    <row r="498" spans="2:65" s="1" customFormat="1" ht="24.15" customHeight="1">
      <c r="B498" s="32"/>
      <c r="C498" s="162" t="s">
        <v>491</v>
      </c>
      <c r="D498" s="162" t="s">
        <v>218</v>
      </c>
      <c r="E498" s="163" t="s">
        <v>492</v>
      </c>
      <c r="F498" s="164" t="s">
        <v>493</v>
      </c>
      <c r="G498" s="165" t="s">
        <v>136</v>
      </c>
      <c r="H498" s="166">
        <v>18.963000000000001</v>
      </c>
      <c r="I498" s="167"/>
      <c r="J498" s="168">
        <f>ROUND(I498*H498,2)</f>
        <v>0</v>
      </c>
      <c r="K498" s="164" t="s">
        <v>137</v>
      </c>
      <c r="L498" s="169"/>
      <c r="M498" s="170" t="s">
        <v>19</v>
      </c>
      <c r="N498" s="171" t="s">
        <v>45</v>
      </c>
      <c r="P498" s="132">
        <f>O498*H498</f>
        <v>0</v>
      </c>
      <c r="Q498" s="132">
        <v>8.9999999999999998E-4</v>
      </c>
      <c r="R498" s="132">
        <f>Q498*H498</f>
        <v>1.7066700000000001E-2</v>
      </c>
      <c r="S498" s="132">
        <v>0</v>
      </c>
      <c r="T498" s="133">
        <f>S498*H498</f>
        <v>0</v>
      </c>
      <c r="AR498" s="134" t="s">
        <v>194</v>
      </c>
      <c r="AT498" s="134" t="s">
        <v>218</v>
      </c>
      <c r="AU498" s="134" t="s">
        <v>139</v>
      </c>
      <c r="AY498" s="17" t="s">
        <v>131</v>
      </c>
      <c r="BE498" s="135">
        <f>IF(N498="základní",J498,0)</f>
        <v>0</v>
      </c>
      <c r="BF498" s="135">
        <f>IF(N498="snížená",J498,0)</f>
        <v>0</v>
      </c>
      <c r="BG498" s="135">
        <f>IF(N498="zákl. přenesená",J498,0)</f>
        <v>0</v>
      </c>
      <c r="BH498" s="135">
        <f>IF(N498="sníž. přenesená",J498,0)</f>
        <v>0</v>
      </c>
      <c r="BI498" s="135">
        <f>IF(N498="nulová",J498,0)</f>
        <v>0</v>
      </c>
      <c r="BJ498" s="17" t="s">
        <v>139</v>
      </c>
      <c r="BK498" s="135">
        <f>ROUND(I498*H498,2)</f>
        <v>0</v>
      </c>
      <c r="BL498" s="17" t="s">
        <v>138</v>
      </c>
      <c r="BM498" s="134" t="s">
        <v>494</v>
      </c>
    </row>
    <row r="499" spans="2:65" s="1" customFormat="1" ht="19.2">
      <c r="B499" s="32"/>
      <c r="D499" s="136" t="s">
        <v>141</v>
      </c>
      <c r="F499" s="137" t="s">
        <v>493</v>
      </c>
      <c r="I499" s="138"/>
      <c r="L499" s="32"/>
      <c r="M499" s="139"/>
      <c r="T499" s="53"/>
      <c r="AT499" s="17" t="s">
        <v>141</v>
      </c>
      <c r="AU499" s="17" t="s">
        <v>139</v>
      </c>
    </row>
    <row r="500" spans="2:65" s="12" customFormat="1" ht="10.199999999999999">
      <c r="B500" s="142"/>
      <c r="D500" s="136" t="s">
        <v>145</v>
      </c>
      <c r="E500" s="143" t="s">
        <v>19</v>
      </c>
      <c r="F500" s="144" t="s">
        <v>370</v>
      </c>
      <c r="H500" s="143" t="s">
        <v>19</v>
      </c>
      <c r="I500" s="145"/>
      <c r="L500" s="142"/>
      <c r="M500" s="146"/>
      <c r="T500" s="147"/>
      <c r="AT500" s="143" t="s">
        <v>145</v>
      </c>
      <c r="AU500" s="143" t="s">
        <v>139</v>
      </c>
      <c r="AV500" s="12" t="s">
        <v>14</v>
      </c>
      <c r="AW500" s="12" t="s">
        <v>35</v>
      </c>
      <c r="AX500" s="12" t="s">
        <v>73</v>
      </c>
      <c r="AY500" s="143" t="s">
        <v>131</v>
      </c>
    </row>
    <row r="501" spans="2:65" s="12" customFormat="1" ht="10.199999999999999">
      <c r="B501" s="142"/>
      <c r="D501" s="136" t="s">
        <v>145</v>
      </c>
      <c r="E501" s="143" t="s">
        <v>19</v>
      </c>
      <c r="F501" s="144" t="s">
        <v>282</v>
      </c>
      <c r="H501" s="143" t="s">
        <v>19</v>
      </c>
      <c r="I501" s="145"/>
      <c r="L501" s="142"/>
      <c r="M501" s="146"/>
      <c r="T501" s="147"/>
      <c r="AT501" s="143" t="s">
        <v>145</v>
      </c>
      <c r="AU501" s="143" t="s">
        <v>139</v>
      </c>
      <c r="AV501" s="12" t="s">
        <v>14</v>
      </c>
      <c r="AW501" s="12" t="s">
        <v>35</v>
      </c>
      <c r="AX501" s="12" t="s">
        <v>73</v>
      </c>
      <c r="AY501" s="143" t="s">
        <v>131</v>
      </c>
    </row>
    <row r="502" spans="2:65" s="13" customFormat="1" ht="10.199999999999999">
      <c r="B502" s="148"/>
      <c r="D502" s="136" t="s">
        <v>145</v>
      </c>
      <c r="E502" s="149" t="s">
        <v>19</v>
      </c>
      <c r="F502" s="150" t="s">
        <v>371</v>
      </c>
      <c r="H502" s="151">
        <v>11.25</v>
      </c>
      <c r="I502" s="152"/>
      <c r="L502" s="148"/>
      <c r="M502" s="153"/>
      <c r="T502" s="154"/>
      <c r="AT502" s="149" t="s">
        <v>145</v>
      </c>
      <c r="AU502" s="149" t="s">
        <v>139</v>
      </c>
      <c r="AV502" s="13" t="s">
        <v>139</v>
      </c>
      <c r="AW502" s="13" t="s">
        <v>35</v>
      </c>
      <c r="AX502" s="13" t="s">
        <v>73</v>
      </c>
      <c r="AY502" s="149" t="s">
        <v>131</v>
      </c>
    </row>
    <row r="503" spans="2:65" s="12" customFormat="1" ht="10.199999999999999">
      <c r="B503" s="142"/>
      <c r="D503" s="136" t="s">
        <v>145</v>
      </c>
      <c r="E503" s="143" t="s">
        <v>19</v>
      </c>
      <c r="F503" s="144" t="s">
        <v>284</v>
      </c>
      <c r="H503" s="143" t="s">
        <v>19</v>
      </c>
      <c r="I503" s="145"/>
      <c r="L503" s="142"/>
      <c r="M503" s="146"/>
      <c r="T503" s="147"/>
      <c r="AT503" s="143" t="s">
        <v>145</v>
      </c>
      <c r="AU503" s="143" t="s">
        <v>139</v>
      </c>
      <c r="AV503" s="12" t="s">
        <v>14</v>
      </c>
      <c r="AW503" s="12" t="s">
        <v>35</v>
      </c>
      <c r="AX503" s="12" t="s">
        <v>73</v>
      </c>
      <c r="AY503" s="143" t="s">
        <v>131</v>
      </c>
    </row>
    <row r="504" spans="2:65" s="13" customFormat="1" ht="10.199999999999999">
      <c r="B504" s="148"/>
      <c r="D504" s="136" t="s">
        <v>145</v>
      </c>
      <c r="E504" s="149" t="s">
        <v>19</v>
      </c>
      <c r="F504" s="150" t="s">
        <v>372</v>
      </c>
      <c r="H504" s="151">
        <v>2.7</v>
      </c>
      <c r="I504" s="152"/>
      <c r="L504" s="148"/>
      <c r="M504" s="153"/>
      <c r="T504" s="154"/>
      <c r="AT504" s="149" t="s">
        <v>145</v>
      </c>
      <c r="AU504" s="149" t="s">
        <v>139</v>
      </c>
      <c r="AV504" s="13" t="s">
        <v>139</v>
      </c>
      <c r="AW504" s="13" t="s">
        <v>35</v>
      </c>
      <c r="AX504" s="13" t="s">
        <v>73</v>
      </c>
      <c r="AY504" s="149" t="s">
        <v>131</v>
      </c>
    </row>
    <row r="505" spans="2:65" s="13" customFormat="1" ht="10.199999999999999">
      <c r="B505" s="148"/>
      <c r="D505" s="136" t="s">
        <v>145</v>
      </c>
      <c r="E505" s="149" t="s">
        <v>19</v>
      </c>
      <c r="F505" s="150" t="s">
        <v>373</v>
      </c>
      <c r="H505" s="151">
        <v>1.62</v>
      </c>
      <c r="I505" s="152"/>
      <c r="L505" s="148"/>
      <c r="M505" s="153"/>
      <c r="T505" s="154"/>
      <c r="AT505" s="149" t="s">
        <v>145</v>
      </c>
      <c r="AU505" s="149" t="s">
        <v>139</v>
      </c>
      <c r="AV505" s="13" t="s">
        <v>139</v>
      </c>
      <c r="AW505" s="13" t="s">
        <v>35</v>
      </c>
      <c r="AX505" s="13" t="s">
        <v>73</v>
      </c>
      <c r="AY505" s="149" t="s">
        <v>131</v>
      </c>
    </row>
    <row r="506" spans="2:65" s="12" customFormat="1" ht="10.199999999999999">
      <c r="B506" s="142"/>
      <c r="D506" s="136" t="s">
        <v>145</v>
      </c>
      <c r="E506" s="143" t="s">
        <v>19</v>
      </c>
      <c r="F506" s="144" t="s">
        <v>287</v>
      </c>
      <c r="H506" s="143" t="s">
        <v>19</v>
      </c>
      <c r="I506" s="145"/>
      <c r="L506" s="142"/>
      <c r="M506" s="146"/>
      <c r="T506" s="147"/>
      <c r="AT506" s="143" t="s">
        <v>145</v>
      </c>
      <c r="AU506" s="143" t="s">
        <v>139</v>
      </c>
      <c r="AV506" s="12" t="s">
        <v>14</v>
      </c>
      <c r="AW506" s="12" t="s">
        <v>35</v>
      </c>
      <c r="AX506" s="12" t="s">
        <v>73</v>
      </c>
      <c r="AY506" s="143" t="s">
        <v>131</v>
      </c>
    </row>
    <row r="507" spans="2:65" s="13" customFormat="1" ht="10.199999999999999">
      <c r="B507" s="148"/>
      <c r="D507" s="136" t="s">
        <v>145</v>
      </c>
      <c r="E507" s="149" t="s">
        <v>19</v>
      </c>
      <c r="F507" s="150" t="s">
        <v>374</v>
      </c>
      <c r="H507" s="151">
        <v>1.41</v>
      </c>
      <c r="I507" s="152"/>
      <c r="L507" s="148"/>
      <c r="M507" s="153"/>
      <c r="T507" s="154"/>
      <c r="AT507" s="149" t="s">
        <v>145</v>
      </c>
      <c r="AU507" s="149" t="s">
        <v>139</v>
      </c>
      <c r="AV507" s="13" t="s">
        <v>139</v>
      </c>
      <c r="AW507" s="13" t="s">
        <v>35</v>
      </c>
      <c r="AX507" s="13" t="s">
        <v>73</v>
      </c>
      <c r="AY507" s="149" t="s">
        <v>131</v>
      </c>
    </row>
    <row r="508" spans="2:65" s="12" customFormat="1" ht="10.199999999999999">
      <c r="B508" s="142"/>
      <c r="D508" s="136" t="s">
        <v>145</v>
      </c>
      <c r="E508" s="143" t="s">
        <v>19</v>
      </c>
      <c r="F508" s="144" t="s">
        <v>289</v>
      </c>
      <c r="H508" s="143" t="s">
        <v>19</v>
      </c>
      <c r="I508" s="145"/>
      <c r="L508" s="142"/>
      <c r="M508" s="146"/>
      <c r="T508" s="147"/>
      <c r="AT508" s="143" t="s">
        <v>145</v>
      </c>
      <c r="AU508" s="143" t="s">
        <v>139</v>
      </c>
      <c r="AV508" s="12" t="s">
        <v>14</v>
      </c>
      <c r="AW508" s="12" t="s">
        <v>35</v>
      </c>
      <c r="AX508" s="12" t="s">
        <v>73</v>
      </c>
      <c r="AY508" s="143" t="s">
        <v>131</v>
      </c>
    </row>
    <row r="509" spans="2:65" s="13" customFormat="1" ht="10.199999999999999">
      <c r="B509" s="148"/>
      <c r="D509" s="136" t="s">
        <v>145</v>
      </c>
      <c r="E509" s="149" t="s">
        <v>19</v>
      </c>
      <c r="F509" s="150" t="s">
        <v>375</v>
      </c>
      <c r="H509" s="151">
        <v>1.08</v>
      </c>
      <c r="I509" s="152"/>
      <c r="L509" s="148"/>
      <c r="M509" s="153"/>
      <c r="T509" s="154"/>
      <c r="AT509" s="149" t="s">
        <v>145</v>
      </c>
      <c r="AU509" s="149" t="s">
        <v>139</v>
      </c>
      <c r="AV509" s="13" t="s">
        <v>139</v>
      </c>
      <c r="AW509" s="13" t="s">
        <v>35</v>
      </c>
      <c r="AX509" s="13" t="s">
        <v>73</v>
      </c>
      <c r="AY509" s="149" t="s">
        <v>131</v>
      </c>
    </row>
    <row r="510" spans="2:65" s="14" customFormat="1" ht="10.199999999999999">
      <c r="B510" s="155"/>
      <c r="D510" s="136" t="s">
        <v>145</v>
      </c>
      <c r="E510" s="156" t="s">
        <v>19</v>
      </c>
      <c r="F510" s="157" t="s">
        <v>166</v>
      </c>
      <c r="H510" s="158">
        <v>18.059999999999999</v>
      </c>
      <c r="I510" s="159"/>
      <c r="L510" s="155"/>
      <c r="M510" s="160"/>
      <c r="T510" s="161"/>
      <c r="AT510" s="156" t="s">
        <v>145</v>
      </c>
      <c r="AU510" s="156" t="s">
        <v>139</v>
      </c>
      <c r="AV510" s="14" t="s">
        <v>138</v>
      </c>
      <c r="AW510" s="14" t="s">
        <v>35</v>
      </c>
      <c r="AX510" s="14" t="s">
        <v>14</v>
      </c>
      <c r="AY510" s="156" t="s">
        <v>131</v>
      </c>
    </row>
    <row r="511" spans="2:65" s="13" customFormat="1" ht="10.199999999999999">
      <c r="B511" s="148"/>
      <c r="D511" s="136" t="s">
        <v>145</v>
      </c>
      <c r="F511" s="150" t="s">
        <v>495</v>
      </c>
      <c r="H511" s="151">
        <v>18.963000000000001</v>
      </c>
      <c r="I511" s="152"/>
      <c r="L511" s="148"/>
      <c r="M511" s="153"/>
      <c r="T511" s="154"/>
      <c r="AT511" s="149" t="s">
        <v>145</v>
      </c>
      <c r="AU511" s="149" t="s">
        <v>139</v>
      </c>
      <c r="AV511" s="13" t="s">
        <v>139</v>
      </c>
      <c r="AW511" s="13" t="s">
        <v>4</v>
      </c>
      <c r="AX511" s="13" t="s">
        <v>14</v>
      </c>
      <c r="AY511" s="149" t="s">
        <v>131</v>
      </c>
    </row>
    <row r="512" spans="2:65" s="1" customFormat="1" ht="37.799999999999997" customHeight="1">
      <c r="B512" s="32"/>
      <c r="C512" s="123" t="s">
        <v>496</v>
      </c>
      <c r="D512" s="123" t="s">
        <v>133</v>
      </c>
      <c r="E512" s="124" t="s">
        <v>476</v>
      </c>
      <c r="F512" s="125" t="s">
        <v>477</v>
      </c>
      <c r="G512" s="126" t="s">
        <v>402</v>
      </c>
      <c r="H512" s="127">
        <v>42.6</v>
      </c>
      <c r="I512" s="128"/>
      <c r="J512" s="129">
        <f>ROUND(I512*H512,2)</f>
        <v>0</v>
      </c>
      <c r="K512" s="125" t="s">
        <v>137</v>
      </c>
      <c r="L512" s="32"/>
      <c r="M512" s="130" t="s">
        <v>19</v>
      </c>
      <c r="N512" s="131" t="s">
        <v>45</v>
      </c>
      <c r="P512" s="132">
        <f>O512*H512</f>
        <v>0</v>
      </c>
      <c r="Q512" s="132">
        <v>3.3899999999999998E-3</v>
      </c>
      <c r="R512" s="132">
        <f>Q512*H512</f>
        <v>0.14441399999999999</v>
      </c>
      <c r="S512" s="132">
        <v>0</v>
      </c>
      <c r="T512" s="133">
        <f>S512*H512</f>
        <v>0</v>
      </c>
      <c r="AR512" s="134" t="s">
        <v>138</v>
      </c>
      <c r="AT512" s="134" t="s">
        <v>133</v>
      </c>
      <c r="AU512" s="134" t="s">
        <v>139</v>
      </c>
      <c r="AY512" s="17" t="s">
        <v>131</v>
      </c>
      <c r="BE512" s="135">
        <f>IF(N512="základní",J512,0)</f>
        <v>0</v>
      </c>
      <c r="BF512" s="135">
        <f>IF(N512="snížená",J512,0)</f>
        <v>0</v>
      </c>
      <c r="BG512" s="135">
        <f>IF(N512="zákl. přenesená",J512,0)</f>
        <v>0</v>
      </c>
      <c r="BH512" s="135">
        <f>IF(N512="sníž. přenesená",J512,0)</f>
        <v>0</v>
      </c>
      <c r="BI512" s="135">
        <f>IF(N512="nulová",J512,0)</f>
        <v>0</v>
      </c>
      <c r="BJ512" s="17" t="s">
        <v>139</v>
      </c>
      <c r="BK512" s="135">
        <f>ROUND(I512*H512,2)</f>
        <v>0</v>
      </c>
      <c r="BL512" s="17" t="s">
        <v>138</v>
      </c>
      <c r="BM512" s="134" t="s">
        <v>497</v>
      </c>
    </row>
    <row r="513" spans="2:65" s="1" customFormat="1" ht="28.8">
      <c r="B513" s="32"/>
      <c r="D513" s="136" t="s">
        <v>141</v>
      </c>
      <c r="F513" s="137" t="s">
        <v>479</v>
      </c>
      <c r="I513" s="138"/>
      <c r="L513" s="32"/>
      <c r="M513" s="139"/>
      <c r="T513" s="53"/>
      <c r="AT513" s="17" t="s">
        <v>141</v>
      </c>
      <c r="AU513" s="17" t="s">
        <v>139</v>
      </c>
    </row>
    <row r="514" spans="2:65" s="1" customFormat="1" ht="10.199999999999999">
      <c r="B514" s="32"/>
      <c r="D514" s="140" t="s">
        <v>143</v>
      </c>
      <c r="F514" s="141" t="s">
        <v>480</v>
      </c>
      <c r="I514" s="138"/>
      <c r="L514" s="32"/>
      <c r="M514" s="139"/>
      <c r="T514" s="53"/>
      <c r="AT514" s="17" t="s">
        <v>143</v>
      </c>
      <c r="AU514" s="17" t="s">
        <v>139</v>
      </c>
    </row>
    <row r="515" spans="2:65" s="12" customFormat="1" ht="10.199999999999999">
      <c r="B515" s="142"/>
      <c r="D515" s="136" t="s">
        <v>145</v>
      </c>
      <c r="E515" s="143" t="s">
        <v>19</v>
      </c>
      <c r="F515" s="144" t="s">
        <v>376</v>
      </c>
      <c r="H515" s="143" t="s">
        <v>19</v>
      </c>
      <c r="I515" s="145"/>
      <c r="L515" s="142"/>
      <c r="M515" s="146"/>
      <c r="T515" s="147"/>
      <c r="AT515" s="143" t="s">
        <v>145</v>
      </c>
      <c r="AU515" s="143" t="s">
        <v>139</v>
      </c>
      <c r="AV515" s="12" t="s">
        <v>14</v>
      </c>
      <c r="AW515" s="12" t="s">
        <v>35</v>
      </c>
      <c r="AX515" s="12" t="s">
        <v>73</v>
      </c>
      <c r="AY515" s="143" t="s">
        <v>131</v>
      </c>
    </row>
    <row r="516" spans="2:65" s="12" customFormat="1" ht="10.199999999999999">
      <c r="B516" s="142"/>
      <c r="D516" s="136" t="s">
        <v>145</v>
      </c>
      <c r="E516" s="143" t="s">
        <v>19</v>
      </c>
      <c r="F516" s="144" t="s">
        <v>291</v>
      </c>
      <c r="H516" s="143" t="s">
        <v>19</v>
      </c>
      <c r="I516" s="145"/>
      <c r="L516" s="142"/>
      <c r="M516" s="146"/>
      <c r="T516" s="147"/>
      <c r="AT516" s="143" t="s">
        <v>145</v>
      </c>
      <c r="AU516" s="143" t="s">
        <v>139</v>
      </c>
      <c r="AV516" s="12" t="s">
        <v>14</v>
      </c>
      <c r="AW516" s="12" t="s">
        <v>35</v>
      </c>
      <c r="AX516" s="12" t="s">
        <v>73</v>
      </c>
      <c r="AY516" s="143" t="s">
        <v>131</v>
      </c>
    </row>
    <row r="517" spans="2:65" s="13" customFormat="1" ht="10.199999999999999">
      <c r="B517" s="148"/>
      <c r="D517" s="136" t="s">
        <v>145</v>
      </c>
      <c r="E517" s="149" t="s">
        <v>19</v>
      </c>
      <c r="F517" s="150" t="s">
        <v>498</v>
      </c>
      <c r="H517" s="151">
        <v>4.2</v>
      </c>
      <c r="I517" s="152"/>
      <c r="L517" s="148"/>
      <c r="M517" s="153"/>
      <c r="T517" s="154"/>
      <c r="AT517" s="149" t="s">
        <v>145</v>
      </c>
      <c r="AU517" s="149" t="s">
        <v>139</v>
      </c>
      <c r="AV517" s="13" t="s">
        <v>139</v>
      </c>
      <c r="AW517" s="13" t="s">
        <v>35</v>
      </c>
      <c r="AX517" s="13" t="s">
        <v>73</v>
      </c>
      <c r="AY517" s="149" t="s">
        <v>131</v>
      </c>
    </row>
    <row r="518" spans="2:65" s="12" customFormat="1" ht="10.199999999999999">
      <c r="B518" s="142"/>
      <c r="D518" s="136" t="s">
        <v>145</v>
      </c>
      <c r="E518" s="143" t="s">
        <v>19</v>
      </c>
      <c r="F518" s="144" t="s">
        <v>293</v>
      </c>
      <c r="H518" s="143" t="s">
        <v>19</v>
      </c>
      <c r="I518" s="145"/>
      <c r="L518" s="142"/>
      <c r="M518" s="146"/>
      <c r="T518" s="147"/>
      <c r="AT518" s="143" t="s">
        <v>145</v>
      </c>
      <c r="AU518" s="143" t="s">
        <v>139</v>
      </c>
      <c r="AV518" s="12" t="s">
        <v>14</v>
      </c>
      <c r="AW518" s="12" t="s">
        <v>35</v>
      </c>
      <c r="AX518" s="12" t="s">
        <v>73</v>
      </c>
      <c r="AY518" s="143" t="s">
        <v>131</v>
      </c>
    </row>
    <row r="519" spans="2:65" s="13" customFormat="1" ht="10.199999999999999">
      <c r="B519" s="148"/>
      <c r="D519" s="136" t="s">
        <v>145</v>
      </c>
      <c r="E519" s="149" t="s">
        <v>19</v>
      </c>
      <c r="F519" s="150" t="s">
        <v>499</v>
      </c>
      <c r="H519" s="151">
        <v>24</v>
      </c>
      <c r="I519" s="152"/>
      <c r="L519" s="148"/>
      <c r="M519" s="153"/>
      <c r="T519" s="154"/>
      <c r="AT519" s="149" t="s">
        <v>145</v>
      </c>
      <c r="AU519" s="149" t="s">
        <v>139</v>
      </c>
      <c r="AV519" s="13" t="s">
        <v>139</v>
      </c>
      <c r="AW519" s="13" t="s">
        <v>35</v>
      </c>
      <c r="AX519" s="13" t="s">
        <v>73</v>
      </c>
      <c r="AY519" s="149" t="s">
        <v>131</v>
      </c>
    </row>
    <row r="520" spans="2:65" s="12" customFormat="1" ht="10.199999999999999">
      <c r="B520" s="142"/>
      <c r="D520" s="136" t="s">
        <v>145</v>
      </c>
      <c r="E520" s="143" t="s">
        <v>19</v>
      </c>
      <c r="F520" s="144" t="s">
        <v>295</v>
      </c>
      <c r="H520" s="143" t="s">
        <v>19</v>
      </c>
      <c r="I520" s="145"/>
      <c r="L520" s="142"/>
      <c r="M520" s="146"/>
      <c r="T520" s="147"/>
      <c r="AT520" s="143" t="s">
        <v>145</v>
      </c>
      <c r="AU520" s="143" t="s">
        <v>139</v>
      </c>
      <c r="AV520" s="12" t="s">
        <v>14</v>
      </c>
      <c r="AW520" s="12" t="s">
        <v>35</v>
      </c>
      <c r="AX520" s="12" t="s">
        <v>73</v>
      </c>
      <c r="AY520" s="143" t="s">
        <v>131</v>
      </c>
    </row>
    <row r="521" spans="2:65" s="13" customFormat="1" ht="10.199999999999999">
      <c r="B521" s="148"/>
      <c r="D521" s="136" t="s">
        <v>145</v>
      </c>
      <c r="E521" s="149" t="s">
        <v>19</v>
      </c>
      <c r="F521" s="150" t="s">
        <v>500</v>
      </c>
      <c r="H521" s="151">
        <v>14.4</v>
      </c>
      <c r="I521" s="152"/>
      <c r="L521" s="148"/>
      <c r="M521" s="153"/>
      <c r="T521" s="154"/>
      <c r="AT521" s="149" t="s">
        <v>145</v>
      </c>
      <c r="AU521" s="149" t="s">
        <v>139</v>
      </c>
      <c r="AV521" s="13" t="s">
        <v>139</v>
      </c>
      <c r="AW521" s="13" t="s">
        <v>35</v>
      </c>
      <c r="AX521" s="13" t="s">
        <v>73</v>
      </c>
      <c r="AY521" s="149" t="s">
        <v>131</v>
      </c>
    </row>
    <row r="522" spans="2:65" s="14" customFormat="1" ht="10.199999999999999">
      <c r="B522" s="155"/>
      <c r="D522" s="136" t="s">
        <v>145</v>
      </c>
      <c r="E522" s="156" t="s">
        <v>19</v>
      </c>
      <c r="F522" s="157" t="s">
        <v>166</v>
      </c>
      <c r="H522" s="158">
        <v>42.6</v>
      </c>
      <c r="I522" s="159"/>
      <c r="L522" s="155"/>
      <c r="M522" s="160"/>
      <c r="T522" s="161"/>
      <c r="AT522" s="156" t="s">
        <v>145</v>
      </c>
      <c r="AU522" s="156" t="s">
        <v>139</v>
      </c>
      <c r="AV522" s="14" t="s">
        <v>138</v>
      </c>
      <c r="AW522" s="14" t="s">
        <v>35</v>
      </c>
      <c r="AX522" s="14" t="s">
        <v>14</v>
      </c>
      <c r="AY522" s="156" t="s">
        <v>131</v>
      </c>
    </row>
    <row r="523" spans="2:65" s="1" customFormat="1" ht="24.15" customHeight="1">
      <c r="B523" s="32"/>
      <c r="C523" s="162" t="s">
        <v>501</v>
      </c>
      <c r="D523" s="162" t="s">
        <v>218</v>
      </c>
      <c r="E523" s="163" t="s">
        <v>492</v>
      </c>
      <c r="F523" s="164" t="s">
        <v>493</v>
      </c>
      <c r="G523" s="165" t="s">
        <v>136</v>
      </c>
      <c r="H523" s="166">
        <v>11.183</v>
      </c>
      <c r="I523" s="167"/>
      <c r="J523" s="168">
        <f>ROUND(I523*H523,2)</f>
        <v>0</v>
      </c>
      <c r="K523" s="164" t="s">
        <v>137</v>
      </c>
      <c r="L523" s="169"/>
      <c r="M523" s="170" t="s">
        <v>19</v>
      </c>
      <c r="N523" s="171" t="s">
        <v>45</v>
      </c>
      <c r="P523" s="132">
        <f>O523*H523</f>
        <v>0</v>
      </c>
      <c r="Q523" s="132">
        <v>8.9999999999999998E-4</v>
      </c>
      <c r="R523" s="132">
        <f>Q523*H523</f>
        <v>1.0064699999999999E-2</v>
      </c>
      <c r="S523" s="132">
        <v>0</v>
      </c>
      <c r="T523" s="133">
        <f>S523*H523</f>
        <v>0</v>
      </c>
      <c r="AR523" s="134" t="s">
        <v>194</v>
      </c>
      <c r="AT523" s="134" t="s">
        <v>218</v>
      </c>
      <c r="AU523" s="134" t="s">
        <v>139</v>
      </c>
      <c r="AY523" s="17" t="s">
        <v>131</v>
      </c>
      <c r="BE523" s="135">
        <f>IF(N523="základní",J523,0)</f>
        <v>0</v>
      </c>
      <c r="BF523" s="135">
        <f>IF(N523="snížená",J523,0)</f>
        <v>0</v>
      </c>
      <c r="BG523" s="135">
        <f>IF(N523="zákl. přenesená",J523,0)</f>
        <v>0</v>
      </c>
      <c r="BH523" s="135">
        <f>IF(N523="sníž. přenesená",J523,0)</f>
        <v>0</v>
      </c>
      <c r="BI523" s="135">
        <f>IF(N523="nulová",J523,0)</f>
        <v>0</v>
      </c>
      <c r="BJ523" s="17" t="s">
        <v>139</v>
      </c>
      <c r="BK523" s="135">
        <f>ROUND(I523*H523,2)</f>
        <v>0</v>
      </c>
      <c r="BL523" s="17" t="s">
        <v>138</v>
      </c>
      <c r="BM523" s="134" t="s">
        <v>502</v>
      </c>
    </row>
    <row r="524" spans="2:65" s="1" customFormat="1" ht="19.2">
      <c r="B524" s="32"/>
      <c r="D524" s="136" t="s">
        <v>141</v>
      </c>
      <c r="F524" s="137" t="s">
        <v>493</v>
      </c>
      <c r="I524" s="138"/>
      <c r="L524" s="32"/>
      <c r="M524" s="139"/>
      <c r="T524" s="53"/>
      <c r="AT524" s="17" t="s">
        <v>141</v>
      </c>
      <c r="AU524" s="17" t="s">
        <v>139</v>
      </c>
    </row>
    <row r="525" spans="2:65" s="12" customFormat="1" ht="10.199999999999999">
      <c r="B525" s="142"/>
      <c r="D525" s="136" t="s">
        <v>145</v>
      </c>
      <c r="E525" s="143" t="s">
        <v>19</v>
      </c>
      <c r="F525" s="144" t="s">
        <v>376</v>
      </c>
      <c r="H525" s="143" t="s">
        <v>19</v>
      </c>
      <c r="I525" s="145"/>
      <c r="L525" s="142"/>
      <c r="M525" s="146"/>
      <c r="T525" s="147"/>
      <c r="AT525" s="143" t="s">
        <v>145</v>
      </c>
      <c r="AU525" s="143" t="s">
        <v>139</v>
      </c>
      <c r="AV525" s="12" t="s">
        <v>14</v>
      </c>
      <c r="AW525" s="12" t="s">
        <v>35</v>
      </c>
      <c r="AX525" s="12" t="s">
        <v>73</v>
      </c>
      <c r="AY525" s="143" t="s">
        <v>131</v>
      </c>
    </row>
    <row r="526" spans="2:65" s="12" customFormat="1" ht="10.199999999999999">
      <c r="B526" s="142"/>
      <c r="D526" s="136" t="s">
        <v>145</v>
      </c>
      <c r="E526" s="143" t="s">
        <v>19</v>
      </c>
      <c r="F526" s="144" t="s">
        <v>291</v>
      </c>
      <c r="H526" s="143" t="s">
        <v>19</v>
      </c>
      <c r="I526" s="145"/>
      <c r="L526" s="142"/>
      <c r="M526" s="146"/>
      <c r="T526" s="147"/>
      <c r="AT526" s="143" t="s">
        <v>145</v>
      </c>
      <c r="AU526" s="143" t="s">
        <v>139</v>
      </c>
      <c r="AV526" s="12" t="s">
        <v>14</v>
      </c>
      <c r="AW526" s="12" t="s">
        <v>35</v>
      </c>
      <c r="AX526" s="12" t="s">
        <v>73</v>
      </c>
      <c r="AY526" s="143" t="s">
        <v>131</v>
      </c>
    </row>
    <row r="527" spans="2:65" s="13" customFormat="1" ht="10.199999999999999">
      <c r="B527" s="148"/>
      <c r="D527" s="136" t="s">
        <v>145</v>
      </c>
      <c r="E527" s="149" t="s">
        <v>19</v>
      </c>
      <c r="F527" s="150" t="s">
        <v>377</v>
      </c>
      <c r="H527" s="151">
        <v>1.05</v>
      </c>
      <c r="I527" s="152"/>
      <c r="L527" s="148"/>
      <c r="M527" s="153"/>
      <c r="T527" s="154"/>
      <c r="AT527" s="149" t="s">
        <v>145</v>
      </c>
      <c r="AU527" s="149" t="s">
        <v>139</v>
      </c>
      <c r="AV527" s="13" t="s">
        <v>139</v>
      </c>
      <c r="AW527" s="13" t="s">
        <v>35</v>
      </c>
      <c r="AX527" s="13" t="s">
        <v>73</v>
      </c>
      <c r="AY527" s="149" t="s">
        <v>131</v>
      </c>
    </row>
    <row r="528" spans="2:65" s="12" customFormat="1" ht="10.199999999999999">
      <c r="B528" s="142"/>
      <c r="D528" s="136" t="s">
        <v>145</v>
      </c>
      <c r="E528" s="143" t="s">
        <v>19</v>
      </c>
      <c r="F528" s="144" t="s">
        <v>293</v>
      </c>
      <c r="H528" s="143" t="s">
        <v>19</v>
      </c>
      <c r="I528" s="145"/>
      <c r="L528" s="142"/>
      <c r="M528" s="146"/>
      <c r="T528" s="147"/>
      <c r="AT528" s="143" t="s">
        <v>145</v>
      </c>
      <c r="AU528" s="143" t="s">
        <v>139</v>
      </c>
      <c r="AV528" s="12" t="s">
        <v>14</v>
      </c>
      <c r="AW528" s="12" t="s">
        <v>35</v>
      </c>
      <c r="AX528" s="12" t="s">
        <v>73</v>
      </c>
      <c r="AY528" s="143" t="s">
        <v>131</v>
      </c>
    </row>
    <row r="529" spans="2:65" s="13" customFormat="1" ht="10.199999999999999">
      <c r="B529" s="148"/>
      <c r="D529" s="136" t="s">
        <v>145</v>
      </c>
      <c r="E529" s="149" t="s">
        <v>19</v>
      </c>
      <c r="F529" s="150" t="s">
        <v>378</v>
      </c>
      <c r="H529" s="151">
        <v>6</v>
      </c>
      <c r="I529" s="152"/>
      <c r="L529" s="148"/>
      <c r="M529" s="153"/>
      <c r="T529" s="154"/>
      <c r="AT529" s="149" t="s">
        <v>145</v>
      </c>
      <c r="AU529" s="149" t="s">
        <v>139</v>
      </c>
      <c r="AV529" s="13" t="s">
        <v>139</v>
      </c>
      <c r="AW529" s="13" t="s">
        <v>35</v>
      </c>
      <c r="AX529" s="13" t="s">
        <v>73</v>
      </c>
      <c r="AY529" s="149" t="s">
        <v>131</v>
      </c>
    </row>
    <row r="530" spans="2:65" s="12" customFormat="1" ht="10.199999999999999">
      <c r="B530" s="142"/>
      <c r="D530" s="136" t="s">
        <v>145</v>
      </c>
      <c r="E530" s="143" t="s">
        <v>19</v>
      </c>
      <c r="F530" s="144" t="s">
        <v>295</v>
      </c>
      <c r="H530" s="143" t="s">
        <v>19</v>
      </c>
      <c r="I530" s="145"/>
      <c r="L530" s="142"/>
      <c r="M530" s="146"/>
      <c r="T530" s="147"/>
      <c r="AT530" s="143" t="s">
        <v>145</v>
      </c>
      <c r="AU530" s="143" t="s">
        <v>139</v>
      </c>
      <c r="AV530" s="12" t="s">
        <v>14</v>
      </c>
      <c r="AW530" s="12" t="s">
        <v>35</v>
      </c>
      <c r="AX530" s="12" t="s">
        <v>73</v>
      </c>
      <c r="AY530" s="143" t="s">
        <v>131</v>
      </c>
    </row>
    <row r="531" spans="2:65" s="13" customFormat="1" ht="10.199999999999999">
      <c r="B531" s="148"/>
      <c r="D531" s="136" t="s">
        <v>145</v>
      </c>
      <c r="E531" s="149" t="s">
        <v>19</v>
      </c>
      <c r="F531" s="150" t="s">
        <v>379</v>
      </c>
      <c r="H531" s="151">
        <v>3.6</v>
      </c>
      <c r="I531" s="152"/>
      <c r="L531" s="148"/>
      <c r="M531" s="153"/>
      <c r="T531" s="154"/>
      <c r="AT531" s="149" t="s">
        <v>145</v>
      </c>
      <c r="AU531" s="149" t="s">
        <v>139</v>
      </c>
      <c r="AV531" s="13" t="s">
        <v>139</v>
      </c>
      <c r="AW531" s="13" t="s">
        <v>35</v>
      </c>
      <c r="AX531" s="13" t="s">
        <v>73</v>
      </c>
      <c r="AY531" s="149" t="s">
        <v>131</v>
      </c>
    </row>
    <row r="532" spans="2:65" s="14" customFormat="1" ht="10.199999999999999">
      <c r="B532" s="155"/>
      <c r="D532" s="136" t="s">
        <v>145</v>
      </c>
      <c r="E532" s="156" t="s">
        <v>19</v>
      </c>
      <c r="F532" s="157" t="s">
        <v>166</v>
      </c>
      <c r="H532" s="158">
        <v>10.65</v>
      </c>
      <c r="I532" s="159"/>
      <c r="L532" s="155"/>
      <c r="M532" s="160"/>
      <c r="T532" s="161"/>
      <c r="AT532" s="156" t="s">
        <v>145</v>
      </c>
      <c r="AU532" s="156" t="s">
        <v>139</v>
      </c>
      <c r="AV532" s="14" t="s">
        <v>138</v>
      </c>
      <c r="AW532" s="14" t="s">
        <v>35</v>
      </c>
      <c r="AX532" s="14" t="s">
        <v>14</v>
      </c>
      <c r="AY532" s="156" t="s">
        <v>131</v>
      </c>
    </row>
    <row r="533" spans="2:65" s="13" customFormat="1" ht="10.199999999999999">
      <c r="B533" s="148"/>
      <c r="D533" s="136" t="s">
        <v>145</v>
      </c>
      <c r="F533" s="150" t="s">
        <v>503</v>
      </c>
      <c r="H533" s="151">
        <v>11.183</v>
      </c>
      <c r="I533" s="152"/>
      <c r="L533" s="148"/>
      <c r="M533" s="153"/>
      <c r="T533" s="154"/>
      <c r="AT533" s="149" t="s">
        <v>145</v>
      </c>
      <c r="AU533" s="149" t="s">
        <v>139</v>
      </c>
      <c r="AV533" s="13" t="s">
        <v>139</v>
      </c>
      <c r="AW533" s="13" t="s">
        <v>4</v>
      </c>
      <c r="AX533" s="13" t="s">
        <v>14</v>
      </c>
      <c r="AY533" s="149" t="s">
        <v>131</v>
      </c>
    </row>
    <row r="534" spans="2:65" s="1" customFormat="1" ht="44.25" customHeight="1">
      <c r="B534" s="32"/>
      <c r="C534" s="123" t="s">
        <v>504</v>
      </c>
      <c r="D534" s="123" t="s">
        <v>133</v>
      </c>
      <c r="E534" s="124" t="s">
        <v>505</v>
      </c>
      <c r="F534" s="125" t="s">
        <v>506</v>
      </c>
      <c r="G534" s="126" t="s">
        <v>136</v>
      </c>
      <c r="H534" s="127">
        <v>6</v>
      </c>
      <c r="I534" s="128"/>
      <c r="J534" s="129">
        <f>ROUND(I534*H534,2)</f>
        <v>0</v>
      </c>
      <c r="K534" s="125" t="s">
        <v>137</v>
      </c>
      <c r="L534" s="32"/>
      <c r="M534" s="130" t="s">
        <v>19</v>
      </c>
      <c r="N534" s="131" t="s">
        <v>45</v>
      </c>
      <c r="P534" s="132">
        <f>O534*H534</f>
        <v>0</v>
      </c>
      <c r="Q534" s="132">
        <v>1.1599999999999999E-2</v>
      </c>
      <c r="R534" s="132">
        <f>Q534*H534</f>
        <v>6.9599999999999995E-2</v>
      </c>
      <c r="S534" s="132">
        <v>0</v>
      </c>
      <c r="T534" s="133">
        <f>S534*H534</f>
        <v>0</v>
      </c>
      <c r="AR534" s="134" t="s">
        <v>138</v>
      </c>
      <c r="AT534" s="134" t="s">
        <v>133</v>
      </c>
      <c r="AU534" s="134" t="s">
        <v>139</v>
      </c>
      <c r="AY534" s="17" t="s">
        <v>131</v>
      </c>
      <c r="BE534" s="135">
        <f>IF(N534="základní",J534,0)</f>
        <v>0</v>
      </c>
      <c r="BF534" s="135">
        <f>IF(N534="snížená",J534,0)</f>
        <v>0</v>
      </c>
      <c r="BG534" s="135">
        <f>IF(N534="zákl. přenesená",J534,0)</f>
        <v>0</v>
      </c>
      <c r="BH534" s="135">
        <f>IF(N534="sníž. přenesená",J534,0)</f>
        <v>0</v>
      </c>
      <c r="BI534" s="135">
        <f>IF(N534="nulová",J534,0)</f>
        <v>0</v>
      </c>
      <c r="BJ534" s="17" t="s">
        <v>139</v>
      </c>
      <c r="BK534" s="135">
        <f>ROUND(I534*H534,2)</f>
        <v>0</v>
      </c>
      <c r="BL534" s="17" t="s">
        <v>138</v>
      </c>
      <c r="BM534" s="134" t="s">
        <v>507</v>
      </c>
    </row>
    <row r="535" spans="2:65" s="1" customFormat="1" ht="48">
      <c r="B535" s="32"/>
      <c r="D535" s="136" t="s">
        <v>141</v>
      </c>
      <c r="F535" s="137" t="s">
        <v>508</v>
      </c>
      <c r="I535" s="138"/>
      <c r="L535" s="32"/>
      <c r="M535" s="139"/>
      <c r="T535" s="53"/>
      <c r="AT535" s="17" t="s">
        <v>141</v>
      </c>
      <c r="AU535" s="17" t="s">
        <v>139</v>
      </c>
    </row>
    <row r="536" spans="2:65" s="1" customFormat="1" ht="10.199999999999999">
      <c r="B536" s="32"/>
      <c r="D536" s="140" t="s">
        <v>143</v>
      </c>
      <c r="F536" s="141" t="s">
        <v>509</v>
      </c>
      <c r="I536" s="138"/>
      <c r="L536" s="32"/>
      <c r="M536" s="139"/>
      <c r="T536" s="53"/>
      <c r="AT536" s="17" t="s">
        <v>143</v>
      </c>
      <c r="AU536" s="17" t="s">
        <v>139</v>
      </c>
    </row>
    <row r="537" spans="2:65" s="12" customFormat="1" ht="10.199999999999999">
      <c r="B537" s="142"/>
      <c r="D537" s="136" t="s">
        <v>145</v>
      </c>
      <c r="E537" s="143" t="s">
        <v>19</v>
      </c>
      <c r="F537" s="144" t="s">
        <v>510</v>
      </c>
      <c r="H537" s="143" t="s">
        <v>19</v>
      </c>
      <c r="I537" s="145"/>
      <c r="L537" s="142"/>
      <c r="M537" s="146"/>
      <c r="T537" s="147"/>
      <c r="AT537" s="143" t="s">
        <v>145</v>
      </c>
      <c r="AU537" s="143" t="s">
        <v>139</v>
      </c>
      <c r="AV537" s="12" t="s">
        <v>14</v>
      </c>
      <c r="AW537" s="12" t="s">
        <v>35</v>
      </c>
      <c r="AX537" s="12" t="s">
        <v>73</v>
      </c>
      <c r="AY537" s="143" t="s">
        <v>131</v>
      </c>
    </row>
    <row r="538" spans="2:65" s="13" customFormat="1" ht="10.199999999999999">
      <c r="B538" s="148"/>
      <c r="D538" s="136" t="s">
        <v>145</v>
      </c>
      <c r="E538" s="149" t="s">
        <v>19</v>
      </c>
      <c r="F538" s="150" t="s">
        <v>178</v>
      </c>
      <c r="H538" s="151">
        <v>6</v>
      </c>
      <c r="I538" s="152"/>
      <c r="L538" s="148"/>
      <c r="M538" s="153"/>
      <c r="T538" s="154"/>
      <c r="AT538" s="149" t="s">
        <v>145</v>
      </c>
      <c r="AU538" s="149" t="s">
        <v>139</v>
      </c>
      <c r="AV538" s="13" t="s">
        <v>139</v>
      </c>
      <c r="AW538" s="13" t="s">
        <v>35</v>
      </c>
      <c r="AX538" s="13" t="s">
        <v>14</v>
      </c>
      <c r="AY538" s="149" t="s">
        <v>131</v>
      </c>
    </row>
    <row r="539" spans="2:65" s="1" customFormat="1" ht="24.15" customHeight="1">
      <c r="B539" s="32"/>
      <c r="C539" s="162" t="s">
        <v>511</v>
      </c>
      <c r="D539" s="162" t="s">
        <v>218</v>
      </c>
      <c r="E539" s="163" t="s">
        <v>512</v>
      </c>
      <c r="F539" s="164" t="s">
        <v>513</v>
      </c>
      <c r="G539" s="165" t="s">
        <v>136</v>
      </c>
      <c r="H539" s="166">
        <v>6.3</v>
      </c>
      <c r="I539" s="167"/>
      <c r="J539" s="168">
        <f>ROUND(I539*H539,2)</f>
        <v>0</v>
      </c>
      <c r="K539" s="164" t="s">
        <v>137</v>
      </c>
      <c r="L539" s="169"/>
      <c r="M539" s="170" t="s">
        <v>19</v>
      </c>
      <c r="N539" s="171" t="s">
        <v>45</v>
      </c>
      <c r="P539" s="132">
        <f>O539*H539</f>
        <v>0</v>
      </c>
      <c r="Q539" s="132">
        <v>1.7999999999999999E-2</v>
      </c>
      <c r="R539" s="132">
        <f>Q539*H539</f>
        <v>0.11339999999999999</v>
      </c>
      <c r="S539" s="132">
        <v>0</v>
      </c>
      <c r="T539" s="133">
        <f>S539*H539</f>
        <v>0</v>
      </c>
      <c r="AR539" s="134" t="s">
        <v>194</v>
      </c>
      <c r="AT539" s="134" t="s">
        <v>218</v>
      </c>
      <c r="AU539" s="134" t="s">
        <v>139</v>
      </c>
      <c r="AY539" s="17" t="s">
        <v>131</v>
      </c>
      <c r="BE539" s="135">
        <f>IF(N539="základní",J539,0)</f>
        <v>0</v>
      </c>
      <c r="BF539" s="135">
        <f>IF(N539="snížená",J539,0)</f>
        <v>0</v>
      </c>
      <c r="BG539" s="135">
        <f>IF(N539="zákl. přenesená",J539,0)</f>
        <v>0</v>
      </c>
      <c r="BH539" s="135">
        <f>IF(N539="sníž. přenesená",J539,0)</f>
        <v>0</v>
      </c>
      <c r="BI539" s="135">
        <f>IF(N539="nulová",J539,0)</f>
        <v>0</v>
      </c>
      <c r="BJ539" s="17" t="s">
        <v>139</v>
      </c>
      <c r="BK539" s="135">
        <f>ROUND(I539*H539,2)</f>
        <v>0</v>
      </c>
      <c r="BL539" s="17" t="s">
        <v>138</v>
      </c>
      <c r="BM539" s="134" t="s">
        <v>514</v>
      </c>
    </row>
    <row r="540" spans="2:65" s="1" customFormat="1" ht="19.2">
      <c r="B540" s="32"/>
      <c r="D540" s="136" t="s">
        <v>141</v>
      </c>
      <c r="F540" s="137" t="s">
        <v>513</v>
      </c>
      <c r="I540" s="138"/>
      <c r="L540" s="32"/>
      <c r="M540" s="139"/>
      <c r="T540" s="53"/>
      <c r="AT540" s="17" t="s">
        <v>141</v>
      </c>
      <c r="AU540" s="17" t="s">
        <v>139</v>
      </c>
    </row>
    <row r="541" spans="2:65" s="13" customFormat="1" ht="10.199999999999999">
      <c r="B541" s="148"/>
      <c r="D541" s="136" t="s">
        <v>145</v>
      </c>
      <c r="F541" s="150" t="s">
        <v>515</v>
      </c>
      <c r="H541" s="151">
        <v>6.3</v>
      </c>
      <c r="I541" s="152"/>
      <c r="L541" s="148"/>
      <c r="M541" s="153"/>
      <c r="T541" s="154"/>
      <c r="AT541" s="149" t="s">
        <v>145</v>
      </c>
      <c r="AU541" s="149" t="s">
        <v>139</v>
      </c>
      <c r="AV541" s="13" t="s">
        <v>139</v>
      </c>
      <c r="AW541" s="13" t="s">
        <v>4</v>
      </c>
      <c r="AX541" s="13" t="s">
        <v>14</v>
      </c>
      <c r="AY541" s="149" t="s">
        <v>131</v>
      </c>
    </row>
    <row r="542" spans="2:65" s="1" customFormat="1" ht="37.799999999999997" customHeight="1">
      <c r="B542" s="32"/>
      <c r="C542" s="123" t="s">
        <v>516</v>
      </c>
      <c r="D542" s="123" t="s">
        <v>133</v>
      </c>
      <c r="E542" s="124" t="s">
        <v>517</v>
      </c>
      <c r="F542" s="125" t="s">
        <v>518</v>
      </c>
      <c r="G542" s="126" t="s">
        <v>402</v>
      </c>
      <c r="H542" s="127">
        <v>7.15</v>
      </c>
      <c r="I542" s="128"/>
      <c r="J542" s="129">
        <f>ROUND(I542*H542,2)</f>
        <v>0</v>
      </c>
      <c r="K542" s="125" t="s">
        <v>137</v>
      </c>
      <c r="L542" s="32"/>
      <c r="M542" s="130" t="s">
        <v>19</v>
      </c>
      <c r="N542" s="131" t="s">
        <v>45</v>
      </c>
      <c r="P542" s="132">
        <f>O542*H542</f>
        <v>0</v>
      </c>
      <c r="Q542" s="132">
        <v>3.3899999999999998E-3</v>
      </c>
      <c r="R542" s="132">
        <f>Q542*H542</f>
        <v>2.42385E-2</v>
      </c>
      <c r="S542" s="132">
        <v>0</v>
      </c>
      <c r="T542" s="133">
        <f>S542*H542</f>
        <v>0</v>
      </c>
      <c r="AR542" s="134" t="s">
        <v>138</v>
      </c>
      <c r="AT542" s="134" t="s">
        <v>133</v>
      </c>
      <c r="AU542" s="134" t="s">
        <v>139</v>
      </c>
      <c r="AY542" s="17" t="s">
        <v>131</v>
      </c>
      <c r="BE542" s="135">
        <f>IF(N542="základní",J542,0)</f>
        <v>0</v>
      </c>
      <c r="BF542" s="135">
        <f>IF(N542="snížená",J542,0)</f>
        <v>0</v>
      </c>
      <c r="BG542" s="135">
        <f>IF(N542="zákl. přenesená",J542,0)</f>
        <v>0</v>
      </c>
      <c r="BH542" s="135">
        <f>IF(N542="sníž. přenesená",J542,0)</f>
        <v>0</v>
      </c>
      <c r="BI542" s="135">
        <f>IF(N542="nulová",J542,0)</f>
        <v>0</v>
      </c>
      <c r="BJ542" s="17" t="s">
        <v>139</v>
      </c>
      <c r="BK542" s="135">
        <f>ROUND(I542*H542,2)</f>
        <v>0</v>
      </c>
      <c r="BL542" s="17" t="s">
        <v>138</v>
      </c>
      <c r="BM542" s="134" t="s">
        <v>519</v>
      </c>
    </row>
    <row r="543" spans="2:65" s="1" customFormat="1" ht="38.4">
      <c r="B543" s="32"/>
      <c r="D543" s="136" t="s">
        <v>141</v>
      </c>
      <c r="F543" s="137" t="s">
        <v>520</v>
      </c>
      <c r="I543" s="138"/>
      <c r="L543" s="32"/>
      <c r="M543" s="139"/>
      <c r="T543" s="53"/>
      <c r="AT543" s="17" t="s">
        <v>141</v>
      </c>
      <c r="AU543" s="17" t="s">
        <v>139</v>
      </c>
    </row>
    <row r="544" spans="2:65" s="1" customFormat="1" ht="10.199999999999999">
      <c r="B544" s="32"/>
      <c r="D544" s="140" t="s">
        <v>143</v>
      </c>
      <c r="F544" s="141" t="s">
        <v>521</v>
      </c>
      <c r="I544" s="138"/>
      <c r="L544" s="32"/>
      <c r="M544" s="139"/>
      <c r="T544" s="53"/>
      <c r="AT544" s="17" t="s">
        <v>143</v>
      </c>
      <c r="AU544" s="17" t="s">
        <v>139</v>
      </c>
    </row>
    <row r="545" spans="2:65" s="12" customFormat="1" ht="10.199999999999999">
      <c r="B545" s="142"/>
      <c r="D545" s="136" t="s">
        <v>145</v>
      </c>
      <c r="E545" s="143" t="s">
        <v>19</v>
      </c>
      <c r="F545" s="144" t="s">
        <v>510</v>
      </c>
      <c r="H545" s="143" t="s">
        <v>19</v>
      </c>
      <c r="I545" s="145"/>
      <c r="L545" s="142"/>
      <c r="M545" s="146"/>
      <c r="T545" s="147"/>
      <c r="AT545" s="143" t="s">
        <v>145</v>
      </c>
      <c r="AU545" s="143" t="s">
        <v>139</v>
      </c>
      <c r="AV545" s="12" t="s">
        <v>14</v>
      </c>
      <c r="AW545" s="12" t="s">
        <v>35</v>
      </c>
      <c r="AX545" s="12" t="s">
        <v>73</v>
      </c>
      <c r="AY545" s="143" t="s">
        <v>131</v>
      </c>
    </row>
    <row r="546" spans="2:65" s="13" customFormat="1" ht="10.199999999999999">
      <c r="B546" s="148"/>
      <c r="D546" s="136" t="s">
        <v>145</v>
      </c>
      <c r="E546" s="149" t="s">
        <v>19</v>
      </c>
      <c r="F546" s="150" t="s">
        <v>522</v>
      </c>
      <c r="H546" s="151">
        <v>7.15</v>
      </c>
      <c r="I546" s="152"/>
      <c r="L546" s="148"/>
      <c r="M546" s="153"/>
      <c r="T546" s="154"/>
      <c r="AT546" s="149" t="s">
        <v>145</v>
      </c>
      <c r="AU546" s="149" t="s">
        <v>139</v>
      </c>
      <c r="AV546" s="13" t="s">
        <v>139</v>
      </c>
      <c r="AW546" s="13" t="s">
        <v>35</v>
      </c>
      <c r="AX546" s="13" t="s">
        <v>14</v>
      </c>
      <c r="AY546" s="149" t="s">
        <v>131</v>
      </c>
    </row>
    <row r="547" spans="2:65" s="1" customFormat="1" ht="24.15" customHeight="1">
      <c r="B547" s="32"/>
      <c r="C547" s="162" t="s">
        <v>523</v>
      </c>
      <c r="D547" s="162" t="s">
        <v>218</v>
      </c>
      <c r="E547" s="163" t="s">
        <v>524</v>
      </c>
      <c r="F547" s="164" t="s">
        <v>525</v>
      </c>
      <c r="G547" s="165" t="s">
        <v>136</v>
      </c>
      <c r="H547" s="166">
        <v>1.9670000000000001</v>
      </c>
      <c r="I547" s="167"/>
      <c r="J547" s="168">
        <f>ROUND(I547*H547,2)</f>
        <v>0</v>
      </c>
      <c r="K547" s="164" t="s">
        <v>137</v>
      </c>
      <c r="L547" s="169"/>
      <c r="M547" s="170" t="s">
        <v>19</v>
      </c>
      <c r="N547" s="171" t="s">
        <v>45</v>
      </c>
      <c r="P547" s="132">
        <f>O547*H547</f>
        <v>0</v>
      </c>
      <c r="Q547" s="132">
        <v>6.0000000000000001E-3</v>
      </c>
      <c r="R547" s="132">
        <f>Q547*H547</f>
        <v>1.1802E-2</v>
      </c>
      <c r="S547" s="132">
        <v>0</v>
      </c>
      <c r="T547" s="133">
        <f>S547*H547</f>
        <v>0</v>
      </c>
      <c r="AR547" s="134" t="s">
        <v>194</v>
      </c>
      <c r="AT547" s="134" t="s">
        <v>218</v>
      </c>
      <c r="AU547" s="134" t="s">
        <v>139</v>
      </c>
      <c r="AY547" s="17" t="s">
        <v>131</v>
      </c>
      <c r="BE547" s="135">
        <f>IF(N547="základní",J547,0)</f>
        <v>0</v>
      </c>
      <c r="BF547" s="135">
        <f>IF(N547="snížená",J547,0)</f>
        <v>0</v>
      </c>
      <c r="BG547" s="135">
        <f>IF(N547="zákl. přenesená",J547,0)</f>
        <v>0</v>
      </c>
      <c r="BH547" s="135">
        <f>IF(N547="sníž. přenesená",J547,0)</f>
        <v>0</v>
      </c>
      <c r="BI547" s="135">
        <f>IF(N547="nulová",J547,0)</f>
        <v>0</v>
      </c>
      <c r="BJ547" s="17" t="s">
        <v>139</v>
      </c>
      <c r="BK547" s="135">
        <f>ROUND(I547*H547,2)</f>
        <v>0</v>
      </c>
      <c r="BL547" s="17" t="s">
        <v>138</v>
      </c>
      <c r="BM547" s="134" t="s">
        <v>526</v>
      </c>
    </row>
    <row r="548" spans="2:65" s="1" customFormat="1" ht="19.2">
      <c r="B548" s="32"/>
      <c r="D548" s="136" t="s">
        <v>141</v>
      </c>
      <c r="F548" s="137" t="s">
        <v>525</v>
      </c>
      <c r="I548" s="138"/>
      <c r="L548" s="32"/>
      <c r="M548" s="139"/>
      <c r="T548" s="53"/>
      <c r="AT548" s="17" t="s">
        <v>141</v>
      </c>
      <c r="AU548" s="17" t="s">
        <v>139</v>
      </c>
    </row>
    <row r="549" spans="2:65" s="12" customFormat="1" ht="10.199999999999999">
      <c r="B549" s="142"/>
      <c r="D549" s="136" t="s">
        <v>145</v>
      </c>
      <c r="E549" s="143" t="s">
        <v>19</v>
      </c>
      <c r="F549" s="144" t="s">
        <v>510</v>
      </c>
      <c r="H549" s="143" t="s">
        <v>19</v>
      </c>
      <c r="I549" s="145"/>
      <c r="L549" s="142"/>
      <c r="M549" s="146"/>
      <c r="T549" s="147"/>
      <c r="AT549" s="143" t="s">
        <v>145</v>
      </c>
      <c r="AU549" s="143" t="s">
        <v>139</v>
      </c>
      <c r="AV549" s="12" t="s">
        <v>14</v>
      </c>
      <c r="AW549" s="12" t="s">
        <v>35</v>
      </c>
      <c r="AX549" s="12" t="s">
        <v>73</v>
      </c>
      <c r="AY549" s="143" t="s">
        <v>131</v>
      </c>
    </row>
    <row r="550" spans="2:65" s="13" customFormat="1" ht="10.199999999999999">
      <c r="B550" s="148"/>
      <c r="D550" s="136" t="s">
        <v>145</v>
      </c>
      <c r="E550" s="149" t="s">
        <v>19</v>
      </c>
      <c r="F550" s="150" t="s">
        <v>527</v>
      </c>
      <c r="H550" s="151">
        <v>1.788</v>
      </c>
      <c r="I550" s="152"/>
      <c r="L550" s="148"/>
      <c r="M550" s="153"/>
      <c r="T550" s="154"/>
      <c r="AT550" s="149" t="s">
        <v>145</v>
      </c>
      <c r="AU550" s="149" t="s">
        <v>139</v>
      </c>
      <c r="AV550" s="13" t="s">
        <v>139</v>
      </c>
      <c r="AW550" s="13" t="s">
        <v>35</v>
      </c>
      <c r="AX550" s="13" t="s">
        <v>14</v>
      </c>
      <c r="AY550" s="149" t="s">
        <v>131</v>
      </c>
    </row>
    <row r="551" spans="2:65" s="13" customFormat="1" ht="10.199999999999999">
      <c r="B551" s="148"/>
      <c r="D551" s="136" t="s">
        <v>145</v>
      </c>
      <c r="F551" s="150" t="s">
        <v>528</v>
      </c>
      <c r="H551" s="151">
        <v>1.9670000000000001</v>
      </c>
      <c r="I551" s="152"/>
      <c r="L551" s="148"/>
      <c r="M551" s="153"/>
      <c r="T551" s="154"/>
      <c r="AT551" s="149" t="s">
        <v>145</v>
      </c>
      <c r="AU551" s="149" t="s">
        <v>139</v>
      </c>
      <c r="AV551" s="13" t="s">
        <v>139</v>
      </c>
      <c r="AW551" s="13" t="s">
        <v>4</v>
      </c>
      <c r="AX551" s="13" t="s">
        <v>14</v>
      </c>
      <c r="AY551" s="149" t="s">
        <v>131</v>
      </c>
    </row>
    <row r="552" spans="2:65" s="1" customFormat="1" ht="37.799999999999997" customHeight="1">
      <c r="B552" s="32"/>
      <c r="C552" s="123" t="s">
        <v>529</v>
      </c>
      <c r="D552" s="123" t="s">
        <v>133</v>
      </c>
      <c r="E552" s="124" t="s">
        <v>530</v>
      </c>
      <c r="F552" s="125" t="s">
        <v>531</v>
      </c>
      <c r="G552" s="126" t="s">
        <v>136</v>
      </c>
      <c r="H552" s="127">
        <v>648.65</v>
      </c>
      <c r="I552" s="128"/>
      <c r="J552" s="129">
        <f>ROUND(I552*H552,2)</f>
        <v>0</v>
      </c>
      <c r="K552" s="125" t="s">
        <v>137</v>
      </c>
      <c r="L552" s="32"/>
      <c r="M552" s="130" t="s">
        <v>19</v>
      </c>
      <c r="N552" s="131" t="s">
        <v>45</v>
      </c>
      <c r="P552" s="132">
        <f>O552*H552</f>
        <v>0</v>
      </c>
      <c r="Q552" s="132">
        <v>8.0000000000000007E-5</v>
      </c>
      <c r="R552" s="132">
        <f>Q552*H552</f>
        <v>5.1892000000000001E-2</v>
      </c>
      <c r="S552" s="132">
        <v>0</v>
      </c>
      <c r="T552" s="133">
        <f>S552*H552</f>
        <v>0</v>
      </c>
      <c r="AR552" s="134" t="s">
        <v>138</v>
      </c>
      <c r="AT552" s="134" t="s">
        <v>133</v>
      </c>
      <c r="AU552" s="134" t="s">
        <v>139</v>
      </c>
      <c r="AY552" s="17" t="s">
        <v>131</v>
      </c>
      <c r="BE552" s="135">
        <f>IF(N552="základní",J552,0)</f>
        <v>0</v>
      </c>
      <c r="BF552" s="135">
        <f>IF(N552="snížená",J552,0)</f>
        <v>0</v>
      </c>
      <c r="BG552" s="135">
        <f>IF(N552="zákl. přenesená",J552,0)</f>
        <v>0</v>
      </c>
      <c r="BH552" s="135">
        <f>IF(N552="sníž. přenesená",J552,0)</f>
        <v>0</v>
      </c>
      <c r="BI552" s="135">
        <f>IF(N552="nulová",J552,0)</f>
        <v>0</v>
      </c>
      <c r="BJ552" s="17" t="s">
        <v>139</v>
      </c>
      <c r="BK552" s="135">
        <f>ROUND(I552*H552,2)</f>
        <v>0</v>
      </c>
      <c r="BL552" s="17" t="s">
        <v>138</v>
      </c>
      <c r="BM552" s="134" t="s">
        <v>532</v>
      </c>
    </row>
    <row r="553" spans="2:65" s="1" customFormat="1" ht="28.8">
      <c r="B553" s="32"/>
      <c r="D553" s="136" t="s">
        <v>141</v>
      </c>
      <c r="F553" s="137" t="s">
        <v>533</v>
      </c>
      <c r="I553" s="138"/>
      <c r="L553" s="32"/>
      <c r="M553" s="139"/>
      <c r="T553" s="53"/>
      <c r="AT553" s="17" t="s">
        <v>141</v>
      </c>
      <c r="AU553" s="17" t="s">
        <v>139</v>
      </c>
    </row>
    <row r="554" spans="2:65" s="1" customFormat="1" ht="10.199999999999999">
      <c r="B554" s="32"/>
      <c r="D554" s="140" t="s">
        <v>143</v>
      </c>
      <c r="F554" s="141" t="s">
        <v>534</v>
      </c>
      <c r="I554" s="138"/>
      <c r="L554" s="32"/>
      <c r="M554" s="139"/>
      <c r="T554" s="53"/>
      <c r="AT554" s="17" t="s">
        <v>143</v>
      </c>
      <c r="AU554" s="17" t="s">
        <v>139</v>
      </c>
    </row>
    <row r="555" spans="2:65" s="12" customFormat="1" ht="10.199999999999999">
      <c r="B555" s="142"/>
      <c r="D555" s="136" t="s">
        <v>145</v>
      </c>
      <c r="E555" s="143" t="s">
        <v>19</v>
      </c>
      <c r="F555" s="144" t="s">
        <v>356</v>
      </c>
      <c r="H555" s="143" t="s">
        <v>19</v>
      </c>
      <c r="I555" s="145"/>
      <c r="L555" s="142"/>
      <c r="M555" s="146"/>
      <c r="T555" s="147"/>
      <c r="AT555" s="143" t="s">
        <v>145</v>
      </c>
      <c r="AU555" s="143" t="s">
        <v>139</v>
      </c>
      <c r="AV555" s="12" t="s">
        <v>14</v>
      </c>
      <c r="AW555" s="12" t="s">
        <v>35</v>
      </c>
      <c r="AX555" s="12" t="s">
        <v>73</v>
      </c>
      <c r="AY555" s="143" t="s">
        <v>131</v>
      </c>
    </row>
    <row r="556" spans="2:65" s="13" customFormat="1" ht="10.199999999999999">
      <c r="B556" s="148"/>
      <c r="D556" s="136" t="s">
        <v>145</v>
      </c>
      <c r="E556" s="149" t="s">
        <v>19</v>
      </c>
      <c r="F556" s="150" t="s">
        <v>357</v>
      </c>
      <c r="H556" s="151">
        <v>708.75</v>
      </c>
      <c r="I556" s="152"/>
      <c r="L556" s="148"/>
      <c r="M556" s="153"/>
      <c r="T556" s="154"/>
      <c r="AT556" s="149" t="s">
        <v>145</v>
      </c>
      <c r="AU556" s="149" t="s">
        <v>139</v>
      </c>
      <c r="AV556" s="13" t="s">
        <v>139</v>
      </c>
      <c r="AW556" s="13" t="s">
        <v>35</v>
      </c>
      <c r="AX556" s="13" t="s">
        <v>73</v>
      </c>
      <c r="AY556" s="149" t="s">
        <v>131</v>
      </c>
    </row>
    <row r="557" spans="2:65" s="12" customFormat="1" ht="10.199999999999999">
      <c r="B557" s="142"/>
      <c r="D557" s="136" t="s">
        <v>145</v>
      </c>
      <c r="E557" s="143" t="s">
        <v>19</v>
      </c>
      <c r="F557" s="144" t="s">
        <v>358</v>
      </c>
      <c r="H557" s="143" t="s">
        <v>19</v>
      </c>
      <c r="I557" s="145"/>
      <c r="L557" s="142"/>
      <c r="M557" s="146"/>
      <c r="T557" s="147"/>
      <c r="AT557" s="143" t="s">
        <v>145</v>
      </c>
      <c r="AU557" s="143" t="s">
        <v>139</v>
      </c>
      <c r="AV557" s="12" t="s">
        <v>14</v>
      </c>
      <c r="AW557" s="12" t="s">
        <v>35</v>
      </c>
      <c r="AX557" s="12" t="s">
        <v>73</v>
      </c>
      <c r="AY557" s="143" t="s">
        <v>131</v>
      </c>
    </row>
    <row r="558" spans="2:65" s="13" customFormat="1" ht="10.199999999999999">
      <c r="B558" s="148"/>
      <c r="D558" s="136" t="s">
        <v>145</v>
      </c>
      <c r="E558" s="149" t="s">
        <v>19</v>
      </c>
      <c r="F558" s="150" t="s">
        <v>359</v>
      </c>
      <c r="H558" s="151">
        <v>40</v>
      </c>
      <c r="I558" s="152"/>
      <c r="L558" s="148"/>
      <c r="M558" s="153"/>
      <c r="T558" s="154"/>
      <c r="AT558" s="149" t="s">
        <v>145</v>
      </c>
      <c r="AU558" s="149" t="s">
        <v>139</v>
      </c>
      <c r="AV558" s="13" t="s">
        <v>139</v>
      </c>
      <c r="AW558" s="13" t="s">
        <v>35</v>
      </c>
      <c r="AX558" s="13" t="s">
        <v>73</v>
      </c>
      <c r="AY558" s="149" t="s">
        <v>131</v>
      </c>
    </row>
    <row r="559" spans="2:65" s="12" customFormat="1" ht="10.199999999999999">
      <c r="B559" s="142"/>
      <c r="D559" s="136" t="s">
        <v>145</v>
      </c>
      <c r="E559" s="143" t="s">
        <v>19</v>
      </c>
      <c r="F559" s="144" t="s">
        <v>282</v>
      </c>
      <c r="H559" s="143" t="s">
        <v>19</v>
      </c>
      <c r="I559" s="145"/>
      <c r="L559" s="142"/>
      <c r="M559" s="146"/>
      <c r="T559" s="147"/>
      <c r="AT559" s="143" t="s">
        <v>145</v>
      </c>
      <c r="AU559" s="143" t="s">
        <v>139</v>
      </c>
      <c r="AV559" s="12" t="s">
        <v>14</v>
      </c>
      <c r="AW559" s="12" t="s">
        <v>35</v>
      </c>
      <c r="AX559" s="12" t="s">
        <v>73</v>
      </c>
      <c r="AY559" s="143" t="s">
        <v>131</v>
      </c>
    </row>
    <row r="560" spans="2:65" s="13" customFormat="1" ht="10.199999999999999">
      <c r="B560" s="148"/>
      <c r="D560" s="136" t="s">
        <v>145</v>
      </c>
      <c r="E560" s="149" t="s">
        <v>19</v>
      </c>
      <c r="F560" s="150" t="s">
        <v>360</v>
      </c>
      <c r="H560" s="151">
        <v>-60</v>
      </c>
      <c r="I560" s="152"/>
      <c r="L560" s="148"/>
      <c r="M560" s="153"/>
      <c r="T560" s="154"/>
      <c r="AT560" s="149" t="s">
        <v>145</v>
      </c>
      <c r="AU560" s="149" t="s">
        <v>139</v>
      </c>
      <c r="AV560" s="13" t="s">
        <v>139</v>
      </c>
      <c r="AW560" s="13" t="s">
        <v>35</v>
      </c>
      <c r="AX560" s="13" t="s">
        <v>73</v>
      </c>
      <c r="AY560" s="149" t="s">
        <v>131</v>
      </c>
    </row>
    <row r="561" spans="2:65" s="12" customFormat="1" ht="10.199999999999999">
      <c r="B561" s="142"/>
      <c r="D561" s="136" t="s">
        <v>145</v>
      </c>
      <c r="E561" s="143" t="s">
        <v>19</v>
      </c>
      <c r="F561" s="144" t="s">
        <v>284</v>
      </c>
      <c r="H561" s="143" t="s">
        <v>19</v>
      </c>
      <c r="I561" s="145"/>
      <c r="L561" s="142"/>
      <c r="M561" s="146"/>
      <c r="T561" s="147"/>
      <c r="AT561" s="143" t="s">
        <v>145</v>
      </c>
      <c r="AU561" s="143" t="s">
        <v>139</v>
      </c>
      <c r="AV561" s="12" t="s">
        <v>14</v>
      </c>
      <c r="AW561" s="12" t="s">
        <v>35</v>
      </c>
      <c r="AX561" s="12" t="s">
        <v>73</v>
      </c>
      <c r="AY561" s="143" t="s">
        <v>131</v>
      </c>
    </row>
    <row r="562" spans="2:65" s="13" customFormat="1" ht="10.199999999999999">
      <c r="B562" s="148"/>
      <c r="D562" s="136" t="s">
        <v>145</v>
      </c>
      <c r="E562" s="149" t="s">
        <v>19</v>
      </c>
      <c r="F562" s="150" t="s">
        <v>361</v>
      </c>
      <c r="H562" s="151">
        <v>-14.4</v>
      </c>
      <c r="I562" s="152"/>
      <c r="L562" s="148"/>
      <c r="M562" s="153"/>
      <c r="T562" s="154"/>
      <c r="AT562" s="149" t="s">
        <v>145</v>
      </c>
      <c r="AU562" s="149" t="s">
        <v>139</v>
      </c>
      <c r="AV562" s="13" t="s">
        <v>139</v>
      </c>
      <c r="AW562" s="13" t="s">
        <v>35</v>
      </c>
      <c r="AX562" s="13" t="s">
        <v>73</v>
      </c>
      <c r="AY562" s="149" t="s">
        <v>131</v>
      </c>
    </row>
    <row r="563" spans="2:65" s="13" customFormat="1" ht="10.199999999999999">
      <c r="B563" s="148"/>
      <c r="D563" s="136" t="s">
        <v>145</v>
      </c>
      <c r="E563" s="149" t="s">
        <v>19</v>
      </c>
      <c r="F563" s="150" t="s">
        <v>362</v>
      </c>
      <c r="H563" s="151">
        <v>-12.42</v>
      </c>
      <c r="I563" s="152"/>
      <c r="L563" s="148"/>
      <c r="M563" s="153"/>
      <c r="T563" s="154"/>
      <c r="AT563" s="149" t="s">
        <v>145</v>
      </c>
      <c r="AU563" s="149" t="s">
        <v>139</v>
      </c>
      <c r="AV563" s="13" t="s">
        <v>139</v>
      </c>
      <c r="AW563" s="13" t="s">
        <v>35</v>
      </c>
      <c r="AX563" s="13" t="s">
        <v>73</v>
      </c>
      <c r="AY563" s="149" t="s">
        <v>131</v>
      </c>
    </row>
    <row r="564" spans="2:65" s="12" customFormat="1" ht="10.199999999999999">
      <c r="B564" s="142"/>
      <c r="D564" s="136" t="s">
        <v>145</v>
      </c>
      <c r="E564" s="143" t="s">
        <v>19</v>
      </c>
      <c r="F564" s="144" t="s">
        <v>287</v>
      </c>
      <c r="H564" s="143" t="s">
        <v>19</v>
      </c>
      <c r="I564" s="145"/>
      <c r="L564" s="142"/>
      <c r="M564" s="146"/>
      <c r="T564" s="147"/>
      <c r="AT564" s="143" t="s">
        <v>145</v>
      </c>
      <c r="AU564" s="143" t="s">
        <v>139</v>
      </c>
      <c r="AV564" s="12" t="s">
        <v>14</v>
      </c>
      <c r="AW564" s="12" t="s">
        <v>35</v>
      </c>
      <c r="AX564" s="12" t="s">
        <v>73</v>
      </c>
      <c r="AY564" s="143" t="s">
        <v>131</v>
      </c>
    </row>
    <row r="565" spans="2:65" s="13" customFormat="1" ht="10.199999999999999">
      <c r="B565" s="148"/>
      <c r="D565" s="136" t="s">
        <v>145</v>
      </c>
      <c r="E565" s="149" t="s">
        <v>19</v>
      </c>
      <c r="F565" s="150" t="s">
        <v>363</v>
      </c>
      <c r="H565" s="151">
        <v>-7.52</v>
      </c>
      <c r="I565" s="152"/>
      <c r="L565" s="148"/>
      <c r="M565" s="153"/>
      <c r="T565" s="154"/>
      <c r="AT565" s="149" t="s">
        <v>145</v>
      </c>
      <c r="AU565" s="149" t="s">
        <v>139</v>
      </c>
      <c r="AV565" s="13" t="s">
        <v>139</v>
      </c>
      <c r="AW565" s="13" t="s">
        <v>35</v>
      </c>
      <c r="AX565" s="13" t="s">
        <v>73</v>
      </c>
      <c r="AY565" s="149" t="s">
        <v>131</v>
      </c>
    </row>
    <row r="566" spans="2:65" s="12" customFormat="1" ht="10.199999999999999">
      <c r="B566" s="142"/>
      <c r="D566" s="136" t="s">
        <v>145</v>
      </c>
      <c r="E566" s="143" t="s">
        <v>19</v>
      </c>
      <c r="F566" s="144" t="s">
        <v>289</v>
      </c>
      <c r="H566" s="143" t="s">
        <v>19</v>
      </c>
      <c r="I566" s="145"/>
      <c r="L566" s="142"/>
      <c r="M566" s="146"/>
      <c r="T566" s="147"/>
      <c r="AT566" s="143" t="s">
        <v>145</v>
      </c>
      <c r="AU566" s="143" t="s">
        <v>139</v>
      </c>
      <c r="AV566" s="12" t="s">
        <v>14</v>
      </c>
      <c r="AW566" s="12" t="s">
        <v>35</v>
      </c>
      <c r="AX566" s="12" t="s">
        <v>73</v>
      </c>
      <c r="AY566" s="143" t="s">
        <v>131</v>
      </c>
    </row>
    <row r="567" spans="2:65" s="13" customFormat="1" ht="10.199999999999999">
      <c r="B567" s="148"/>
      <c r="D567" s="136" t="s">
        <v>145</v>
      </c>
      <c r="E567" s="149" t="s">
        <v>19</v>
      </c>
      <c r="F567" s="150" t="s">
        <v>364</v>
      </c>
      <c r="H567" s="151">
        <v>-5.76</v>
      </c>
      <c r="I567" s="152"/>
      <c r="L567" s="148"/>
      <c r="M567" s="153"/>
      <c r="T567" s="154"/>
      <c r="AT567" s="149" t="s">
        <v>145</v>
      </c>
      <c r="AU567" s="149" t="s">
        <v>139</v>
      </c>
      <c r="AV567" s="13" t="s">
        <v>139</v>
      </c>
      <c r="AW567" s="13" t="s">
        <v>35</v>
      </c>
      <c r="AX567" s="13" t="s">
        <v>73</v>
      </c>
      <c r="AY567" s="149" t="s">
        <v>131</v>
      </c>
    </row>
    <row r="568" spans="2:65" s="14" customFormat="1" ht="10.199999999999999">
      <c r="B568" s="155"/>
      <c r="D568" s="136" t="s">
        <v>145</v>
      </c>
      <c r="E568" s="156" t="s">
        <v>19</v>
      </c>
      <c r="F568" s="157" t="s">
        <v>166</v>
      </c>
      <c r="H568" s="158">
        <v>648.65</v>
      </c>
      <c r="I568" s="159"/>
      <c r="L568" s="155"/>
      <c r="M568" s="160"/>
      <c r="T568" s="161"/>
      <c r="AT568" s="156" t="s">
        <v>145</v>
      </c>
      <c r="AU568" s="156" t="s">
        <v>139</v>
      </c>
      <c r="AV568" s="14" t="s">
        <v>138</v>
      </c>
      <c r="AW568" s="14" t="s">
        <v>35</v>
      </c>
      <c r="AX568" s="14" t="s">
        <v>14</v>
      </c>
      <c r="AY568" s="156" t="s">
        <v>131</v>
      </c>
    </row>
    <row r="569" spans="2:65" s="1" customFormat="1" ht="37.799999999999997" customHeight="1">
      <c r="B569" s="32"/>
      <c r="C569" s="123" t="s">
        <v>535</v>
      </c>
      <c r="D569" s="123" t="s">
        <v>133</v>
      </c>
      <c r="E569" s="124" t="s">
        <v>536</v>
      </c>
      <c r="F569" s="125" t="s">
        <v>537</v>
      </c>
      <c r="G569" s="126" t="s">
        <v>136</v>
      </c>
      <c r="H569" s="127">
        <v>41.1</v>
      </c>
      <c r="I569" s="128"/>
      <c r="J569" s="129">
        <f>ROUND(I569*H569,2)</f>
        <v>0</v>
      </c>
      <c r="K569" s="125" t="s">
        <v>137</v>
      </c>
      <c r="L569" s="32"/>
      <c r="M569" s="130" t="s">
        <v>19</v>
      </c>
      <c r="N569" s="131" t="s">
        <v>45</v>
      </c>
      <c r="P569" s="132">
        <f>O569*H569</f>
        <v>0</v>
      </c>
      <c r="Q569" s="132">
        <v>8.0000000000000007E-5</v>
      </c>
      <c r="R569" s="132">
        <f>Q569*H569</f>
        <v>3.2880000000000006E-3</v>
      </c>
      <c r="S569" s="132">
        <v>0</v>
      </c>
      <c r="T569" s="133">
        <f>S569*H569</f>
        <v>0</v>
      </c>
      <c r="AR569" s="134" t="s">
        <v>138</v>
      </c>
      <c r="AT569" s="134" t="s">
        <v>133</v>
      </c>
      <c r="AU569" s="134" t="s">
        <v>139</v>
      </c>
      <c r="AY569" s="17" t="s">
        <v>131</v>
      </c>
      <c r="BE569" s="135">
        <f>IF(N569="základní",J569,0)</f>
        <v>0</v>
      </c>
      <c r="BF569" s="135">
        <f>IF(N569="snížená",J569,0)</f>
        <v>0</v>
      </c>
      <c r="BG569" s="135">
        <f>IF(N569="zákl. přenesená",J569,0)</f>
        <v>0</v>
      </c>
      <c r="BH569" s="135">
        <f>IF(N569="sníž. přenesená",J569,0)</f>
        <v>0</v>
      </c>
      <c r="BI569" s="135">
        <f>IF(N569="nulová",J569,0)</f>
        <v>0</v>
      </c>
      <c r="BJ569" s="17" t="s">
        <v>139</v>
      </c>
      <c r="BK569" s="135">
        <f>ROUND(I569*H569,2)</f>
        <v>0</v>
      </c>
      <c r="BL569" s="17" t="s">
        <v>138</v>
      </c>
      <c r="BM569" s="134" t="s">
        <v>538</v>
      </c>
    </row>
    <row r="570" spans="2:65" s="1" customFormat="1" ht="38.4">
      <c r="B570" s="32"/>
      <c r="D570" s="136" t="s">
        <v>141</v>
      </c>
      <c r="F570" s="137" t="s">
        <v>539</v>
      </c>
      <c r="I570" s="138"/>
      <c r="L570" s="32"/>
      <c r="M570" s="139"/>
      <c r="T570" s="53"/>
      <c r="AT570" s="17" t="s">
        <v>141</v>
      </c>
      <c r="AU570" s="17" t="s">
        <v>139</v>
      </c>
    </row>
    <row r="571" spans="2:65" s="1" customFormat="1" ht="10.199999999999999">
      <c r="B571" s="32"/>
      <c r="D571" s="140" t="s">
        <v>143</v>
      </c>
      <c r="F571" s="141" t="s">
        <v>540</v>
      </c>
      <c r="I571" s="138"/>
      <c r="L571" s="32"/>
      <c r="M571" s="139"/>
      <c r="T571" s="53"/>
      <c r="AT571" s="17" t="s">
        <v>143</v>
      </c>
      <c r="AU571" s="17" t="s">
        <v>139</v>
      </c>
    </row>
    <row r="572" spans="2:65" s="12" customFormat="1" ht="10.199999999999999">
      <c r="B572" s="142"/>
      <c r="D572" s="136" t="s">
        <v>145</v>
      </c>
      <c r="E572" s="143" t="s">
        <v>19</v>
      </c>
      <c r="F572" s="144" t="s">
        <v>510</v>
      </c>
      <c r="H572" s="143" t="s">
        <v>19</v>
      </c>
      <c r="I572" s="145"/>
      <c r="L572" s="142"/>
      <c r="M572" s="146"/>
      <c r="T572" s="147"/>
      <c r="AT572" s="143" t="s">
        <v>145</v>
      </c>
      <c r="AU572" s="143" t="s">
        <v>139</v>
      </c>
      <c r="AV572" s="12" t="s">
        <v>14</v>
      </c>
      <c r="AW572" s="12" t="s">
        <v>35</v>
      </c>
      <c r="AX572" s="12" t="s">
        <v>73</v>
      </c>
      <c r="AY572" s="143" t="s">
        <v>131</v>
      </c>
    </row>
    <row r="573" spans="2:65" s="13" customFormat="1" ht="10.199999999999999">
      <c r="B573" s="148"/>
      <c r="D573" s="136" t="s">
        <v>145</v>
      </c>
      <c r="E573" s="149" t="s">
        <v>19</v>
      </c>
      <c r="F573" s="150" t="s">
        <v>178</v>
      </c>
      <c r="H573" s="151">
        <v>6</v>
      </c>
      <c r="I573" s="152"/>
      <c r="L573" s="148"/>
      <c r="M573" s="153"/>
      <c r="T573" s="154"/>
      <c r="AT573" s="149" t="s">
        <v>145</v>
      </c>
      <c r="AU573" s="149" t="s">
        <v>139</v>
      </c>
      <c r="AV573" s="13" t="s">
        <v>139</v>
      </c>
      <c r="AW573" s="13" t="s">
        <v>35</v>
      </c>
      <c r="AX573" s="13" t="s">
        <v>73</v>
      </c>
      <c r="AY573" s="149" t="s">
        <v>131</v>
      </c>
    </row>
    <row r="574" spans="2:65" s="12" customFormat="1" ht="10.199999999999999">
      <c r="B574" s="142"/>
      <c r="D574" s="136" t="s">
        <v>145</v>
      </c>
      <c r="E574" s="143" t="s">
        <v>19</v>
      </c>
      <c r="F574" s="144" t="s">
        <v>317</v>
      </c>
      <c r="H574" s="143" t="s">
        <v>19</v>
      </c>
      <c r="I574" s="145"/>
      <c r="L574" s="142"/>
      <c r="M574" s="146"/>
      <c r="T574" s="147"/>
      <c r="AT574" s="143" t="s">
        <v>145</v>
      </c>
      <c r="AU574" s="143" t="s">
        <v>139</v>
      </c>
      <c r="AV574" s="12" t="s">
        <v>14</v>
      </c>
      <c r="AW574" s="12" t="s">
        <v>35</v>
      </c>
      <c r="AX574" s="12" t="s">
        <v>73</v>
      </c>
      <c r="AY574" s="143" t="s">
        <v>131</v>
      </c>
    </row>
    <row r="575" spans="2:65" s="13" customFormat="1" ht="10.199999999999999">
      <c r="B575" s="148"/>
      <c r="D575" s="136" t="s">
        <v>145</v>
      </c>
      <c r="E575" s="149" t="s">
        <v>19</v>
      </c>
      <c r="F575" s="150" t="s">
        <v>318</v>
      </c>
      <c r="H575" s="151">
        <v>32</v>
      </c>
      <c r="I575" s="152"/>
      <c r="L575" s="148"/>
      <c r="M575" s="153"/>
      <c r="T575" s="154"/>
      <c r="AT575" s="149" t="s">
        <v>145</v>
      </c>
      <c r="AU575" s="149" t="s">
        <v>139</v>
      </c>
      <c r="AV575" s="13" t="s">
        <v>139</v>
      </c>
      <c r="AW575" s="13" t="s">
        <v>35</v>
      </c>
      <c r="AX575" s="13" t="s">
        <v>73</v>
      </c>
      <c r="AY575" s="149" t="s">
        <v>131</v>
      </c>
    </row>
    <row r="576" spans="2:65" s="13" customFormat="1" ht="10.199999999999999">
      <c r="B576" s="148"/>
      <c r="D576" s="136" t="s">
        <v>145</v>
      </c>
      <c r="E576" s="149" t="s">
        <v>19</v>
      </c>
      <c r="F576" s="150" t="s">
        <v>320</v>
      </c>
      <c r="H576" s="151">
        <v>3.1</v>
      </c>
      <c r="I576" s="152"/>
      <c r="L576" s="148"/>
      <c r="M576" s="153"/>
      <c r="T576" s="154"/>
      <c r="AT576" s="149" t="s">
        <v>145</v>
      </c>
      <c r="AU576" s="149" t="s">
        <v>139</v>
      </c>
      <c r="AV576" s="13" t="s">
        <v>139</v>
      </c>
      <c r="AW576" s="13" t="s">
        <v>35</v>
      </c>
      <c r="AX576" s="13" t="s">
        <v>73</v>
      </c>
      <c r="AY576" s="149" t="s">
        <v>131</v>
      </c>
    </row>
    <row r="577" spans="2:65" s="14" customFormat="1" ht="10.199999999999999">
      <c r="B577" s="155"/>
      <c r="D577" s="136" t="s">
        <v>145</v>
      </c>
      <c r="E577" s="156" t="s">
        <v>19</v>
      </c>
      <c r="F577" s="157" t="s">
        <v>166</v>
      </c>
      <c r="H577" s="158">
        <v>41.1</v>
      </c>
      <c r="I577" s="159"/>
      <c r="L577" s="155"/>
      <c r="M577" s="160"/>
      <c r="T577" s="161"/>
      <c r="AT577" s="156" t="s">
        <v>145</v>
      </c>
      <c r="AU577" s="156" t="s">
        <v>139</v>
      </c>
      <c r="AV577" s="14" t="s">
        <v>138</v>
      </c>
      <c r="AW577" s="14" t="s">
        <v>35</v>
      </c>
      <c r="AX577" s="14" t="s">
        <v>14</v>
      </c>
      <c r="AY577" s="156" t="s">
        <v>131</v>
      </c>
    </row>
    <row r="578" spans="2:65" s="1" customFormat="1" ht="24.15" customHeight="1">
      <c r="B578" s="32"/>
      <c r="C578" s="123" t="s">
        <v>541</v>
      </c>
      <c r="D578" s="123" t="s">
        <v>133</v>
      </c>
      <c r="E578" s="124" t="s">
        <v>542</v>
      </c>
      <c r="F578" s="125" t="s">
        <v>543</v>
      </c>
      <c r="G578" s="126" t="s">
        <v>402</v>
      </c>
      <c r="H578" s="127">
        <v>56.7</v>
      </c>
      <c r="I578" s="128"/>
      <c r="J578" s="129">
        <f>ROUND(I578*H578,2)</f>
        <v>0</v>
      </c>
      <c r="K578" s="125" t="s">
        <v>137</v>
      </c>
      <c r="L578" s="32"/>
      <c r="M578" s="130" t="s">
        <v>19</v>
      </c>
      <c r="N578" s="131" t="s">
        <v>45</v>
      </c>
      <c r="P578" s="132">
        <f>O578*H578</f>
        <v>0</v>
      </c>
      <c r="Q578" s="132">
        <v>3.0000000000000001E-5</v>
      </c>
      <c r="R578" s="132">
        <f>Q578*H578</f>
        <v>1.701E-3</v>
      </c>
      <c r="S578" s="132">
        <v>0</v>
      </c>
      <c r="T578" s="133">
        <f>S578*H578</f>
        <v>0</v>
      </c>
      <c r="AR578" s="134" t="s">
        <v>138</v>
      </c>
      <c r="AT578" s="134" t="s">
        <v>133</v>
      </c>
      <c r="AU578" s="134" t="s">
        <v>139</v>
      </c>
      <c r="AY578" s="17" t="s">
        <v>131</v>
      </c>
      <c r="BE578" s="135">
        <f>IF(N578="základní",J578,0)</f>
        <v>0</v>
      </c>
      <c r="BF578" s="135">
        <f>IF(N578="snížená",J578,0)</f>
        <v>0</v>
      </c>
      <c r="BG578" s="135">
        <f>IF(N578="zákl. přenesená",J578,0)</f>
        <v>0</v>
      </c>
      <c r="BH578" s="135">
        <f>IF(N578="sníž. přenesená",J578,0)</f>
        <v>0</v>
      </c>
      <c r="BI578" s="135">
        <f>IF(N578="nulová",J578,0)</f>
        <v>0</v>
      </c>
      <c r="BJ578" s="17" t="s">
        <v>139</v>
      </c>
      <c r="BK578" s="135">
        <f>ROUND(I578*H578,2)</f>
        <v>0</v>
      </c>
      <c r="BL578" s="17" t="s">
        <v>138</v>
      </c>
      <c r="BM578" s="134" t="s">
        <v>544</v>
      </c>
    </row>
    <row r="579" spans="2:65" s="1" customFormat="1" ht="19.2">
      <c r="B579" s="32"/>
      <c r="D579" s="136" t="s">
        <v>141</v>
      </c>
      <c r="F579" s="137" t="s">
        <v>545</v>
      </c>
      <c r="I579" s="138"/>
      <c r="L579" s="32"/>
      <c r="M579" s="139"/>
      <c r="T579" s="53"/>
      <c r="AT579" s="17" t="s">
        <v>141</v>
      </c>
      <c r="AU579" s="17" t="s">
        <v>139</v>
      </c>
    </row>
    <row r="580" spans="2:65" s="1" customFormat="1" ht="10.199999999999999">
      <c r="B580" s="32"/>
      <c r="D580" s="140" t="s">
        <v>143</v>
      </c>
      <c r="F580" s="141" t="s">
        <v>546</v>
      </c>
      <c r="I580" s="138"/>
      <c r="L580" s="32"/>
      <c r="M580" s="139"/>
      <c r="T580" s="53"/>
      <c r="AT580" s="17" t="s">
        <v>143</v>
      </c>
      <c r="AU580" s="17" t="s">
        <v>139</v>
      </c>
    </row>
    <row r="581" spans="2:65" s="13" customFormat="1" ht="10.199999999999999">
      <c r="B581" s="148"/>
      <c r="D581" s="136" t="s">
        <v>145</v>
      </c>
      <c r="E581" s="149" t="s">
        <v>19</v>
      </c>
      <c r="F581" s="150" t="s">
        <v>547</v>
      </c>
      <c r="H581" s="151">
        <v>56.7</v>
      </c>
      <c r="I581" s="152"/>
      <c r="L581" s="148"/>
      <c r="M581" s="153"/>
      <c r="T581" s="154"/>
      <c r="AT581" s="149" t="s">
        <v>145</v>
      </c>
      <c r="AU581" s="149" t="s">
        <v>139</v>
      </c>
      <c r="AV581" s="13" t="s">
        <v>139</v>
      </c>
      <c r="AW581" s="13" t="s">
        <v>35</v>
      </c>
      <c r="AX581" s="13" t="s">
        <v>14</v>
      </c>
      <c r="AY581" s="149" t="s">
        <v>131</v>
      </c>
    </row>
    <row r="582" spans="2:65" s="1" customFormat="1" ht="24.15" customHeight="1">
      <c r="B582" s="32"/>
      <c r="C582" s="162" t="s">
        <v>548</v>
      </c>
      <c r="D582" s="162" t="s">
        <v>218</v>
      </c>
      <c r="E582" s="163" t="s">
        <v>549</v>
      </c>
      <c r="F582" s="164" t="s">
        <v>550</v>
      </c>
      <c r="G582" s="165" t="s">
        <v>402</v>
      </c>
      <c r="H582" s="166">
        <v>62.37</v>
      </c>
      <c r="I582" s="167"/>
      <c r="J582" s="168">
        <f>ROUND(I582*H582,2)</f>
        <v>0</v>
      </c>
      <c r="K582" s="164" t="s">
        <v>137</v>
      </c>
      <c r="L582" s="169"/>
      <c r="M582" s="170" t="s">
        <v>19</v>
      </c>
      <c r="N582" s="171" t="s">
        <v>45</v>
      </c>
      <c r="P582" s="132">
        <f>O582*H582</f>
        <v>0</v>
      </c>
      <c r="Q582" s="132">
        <v>5.9999999999999995E-4</v>
      </c>
      <c r="R582" s="132">
        <f>Q582*H582</f>
        <v>3.7421999999999997E-2</v>
      </c>
      <c r="S582" s="132">
        <v>0</v>
      </c>
      <c r="T582" s="133">
        <f>S582*H582</f>
        <v>0</v>
      </c>
      <c r="AR582" s="134" t="s">
        <v>194</v>
      </c>
      <c r="AT582" s="134" t="s">
        <v>218</v>
      </c>
      <c r="AU582" s="134" t="s">
        <v>139</v>
      </c>
      <c r="AY582" s="17" t="s">
        <v>131</v>
      </c>
      <c r="BE582" s="135">
        <f>IF(N582="základní",J582,0)</f>
        <v>0</v>
      </c>
      <c r="BF582" s="135">
        <f>IF(N582="snížená",J582,0)</f>
        <v>0</v>
      </c>
      <c r="BG582" s="135">
        <f>IF(N582="zákl. přenesená",J582,0)</f>
        <v>0</v>
      </c>
      <c r="BH582" s="135">
        <f>IF(N582="sníž. přenesená",J582,0)</f>
        <v>0</v>
      </c>
      <c r="BI582" s="135">
        <f>IF(N582="nulová",J582,0)</f>
        <v>0</v>
      </c>
      <c r="BJ582" s="17" t="s">
        <v>139</v>
      </c>
      <c r="BK582" s="135">
        <f>ROUND(I582*H582,2)</f>
        <v>0</v>
      </c>
      <c r="BL582" s="17" t="s">
        <v>138</v>
      </c>
      <c r="BM582" s="134" t="s">
        <v>551</v>
      </c>
    </row>
    <row r="583" spans="2:65" s="1" customFormat="1" ht="10.199999999999999">
      <c r="B583" s="32"/>
      <c r="D583" s="136" t="s">
        <v>141</v>
      </c>
      <c r="F583" s="137" t="s">
        <v>550</v>
      </c>
      <c r="I583" s="138"/>
      <c r="L583" s="32"/>
      <c r="M583" s="139"/>
      <c r="T583" s="53"/>
      <c r="AT583" s="17" t="s">
        <v>141</v>
      </c>
      <c r="AU583" s="17" t="s">
        <v>139</v>
      </c>
    </row>
    <row r="584" spans="2:65" s="13" customFormat="1" ht="10.199999999999999">
      <c r="B584" s="148"/>
      <c r="D584" s="136" t="s">
        <v>145</v>
      </c>
      <c r="F584" s="150" t="s">
        <v>552</v>
      </c>
      <c r="H584" s="151">
        <v>62.37</v>
      </c>
      <c r="I584" s="152"/>
      <c r="L584" s="148"/>
      <c r="M584" s="153"/>
      <c r="T584" s="154"/>
      <c r="AT584" s="149" t="s">
        <v>145</v>
      </c>
      <c r="AU584" s="149" t="s">
        <v>139</v>
      </c>
      <c r="AV584" s="13" t="s">
        <v>139</v>
      </c>
      <c r="AW584" s="13" t="s">
        <v>4</v>
      </c>
      <c r="AX584" s="13" t="s">
        <v>14</v>
      </c>
      <c r="AY584" s="149" t="s">
        <v>131</v>
      </c>
    </row>
    <row r="585" spans="2:65" s="1" customFormat="1" ht="16.5" customHeight="1">
      <c r="B585" s="32"/>
      <c r="C585" s="123" t="s">
        <v>553</v>
      </c>
      <c r="D585" s="123" t="s">
        <v>133</v>
      </c>
      <c r="E585" s="124" t="s">
        <v>554</v>
      </c>
      <c r="F585" s="125" t="s">
        <v>555</v>
      </c>
      <c r="G585" s="126" t="s">
        <v>402</v>
      </c>
      <c r="H585" s="127">
        <v>141</v>
      </c>
      <c r="I585" s="128"/>
      <c r="J585" s="129">
        <f>ROUND(I585*H585,2)</f>
        <v>0</v>
      </c>
      <c r="K585" s="125" t="s">
        <v>137</v>
      </c>
      <c r="L585" s="32"/>
      <c r="M585" s="130" t="s">
        <v>19</v>
      </c>
      <c r="N585" s="131" t="s">
        <v>45</v>
      </c>
      <c r="P585" s="132">
        <f>O585*H585</f>
        <v>0</v>
      </c>
      <c r="Q585" s="132">
        <v>0</v>
      </c>
      <c r="R585" s="132">
        <f>Q585*H585</f>
        <v>0</v>
      </c>
      <c r="S585" s="132">
        <v>0</v>
      </c>
      <c r="T585" s="133">
        <f>S585*H585</f>
        <v>0</v>
      </c>
      <c r="AR585" s="134" t="s">
        <v>138</v>
      </c>
      <c r="AT585" s="134" t="s">
        <v>133</v>
      </c>
      <c r="AU585" s="134" t="s">
        <v>139</v>
      </c>
      <c r="AY585" s="17" t="s">
        <v>131</v>
      </c>
      <c r="BE585" s="135">
        <f>IF(N585="základní",J585,0)</f>
        <v>0</v>
      </c>
      <c r="BF585" s="135">
        <f>IF(N585="snížená",J585,0)</f>
        <v>0</v>
      </c>
      <c r="BG585" s="135">
        <f>IF(N585="zákl. přenesená",J585,0)</f>
        <v>0</v>
      </c>
      <c r="BH585" s="135">
        <f>IF(N585="sníž. přenesená",J585,0)</f>
        <v>0</v>
      </c>
      <c r="BI585" s="135">
        <f>IF(N585="nulová",J585,0)</f>
        <v>0</v>
      </c>
      <c r="BJ585" s="17" t="s">
        <v>139</v>
      </c>
      <c r="BK585" s="135">
        <f>ROUND(I585*H585,2)</f>
        <v>0</v>
      </c>
      <c r="BL585" s="17" t="s">
        <v>138</v>
      </c>
      <c r="BM585" s="134" t="s">
        <v>556</v>
      </c>
    </row>
    <row r="586" spans="2:65" s="1" customFormat="1" ht="19.2">
      <c r="B586" s="32"/>
      <c r="D586" s="136" t="s">
        <v>141</v>
      </c>
      <c r="F586" s="137" t="s">
        <v>557</v>
      </c>
      <c r="I586" s="138"/>
      <c r="L586" s="32"/>
      <c r="M586" s="139"/>
      <c r="T586" s="53"/>
      <c r="AT586" s="17" t="s">
        <v>141</v>
      </c>
      <c r="AU586" s="17" t="s">
        <v>139</v>
      </c>
    </row>
    <row r="587" spans="2:65" s="1" customFormat="1" ht="10.199999999999999">
      <c r="B587" s="32"/>
      <c r="D587" s="140" t="s">
        <v>143</v>
      </c>
      <c r="F587" s="141" t="s">
        <v>558</v>
      </c>
      <c r="I587" s="138"/>
      <c r="L587" s="32"/>
      <c r="M587" s="139"/>
      <c r="T587" s="53"/>
      <c r="AT587" s="17" t="s">
        <v>143</v>
      </c>
      <c r="AU587" s="17" t="s">
        <v>139</v>
      </c>
    </row>
    <row r="588" spans="2:65" s="1" customFormat="1" ht="24.15" customHeight="1">
      <c r="B588" s="32"/>
      <c r="C588" s="162" t="s">
        <v>559</v>
      </c>
      <c r="D588" s="162" t="s">
        <v>218</v>
      </c>
      <c r="E588" s="163" t="s">
        <v>441</v>
      </c>
      <c r="F588" s="164" t="s">
        <v>442</v>
      </c>
      <c r="G588" s="165" t="s">
        <v>402</v>
      </c>
      <c r="H588" s="166">
        <v>155.1</v>
      </c>
      <c r="I588" s="167"/>
      <c r="J588" s="168">
        <f>ROUND(I588*H588,2)</f>
        <v>0</v>
      </c>
      <c r="K588" s="164" t="s">
        <v>137</v>
      </c>
      <c r="L588" s="169"/>
      <c r="M588" s="170" t="s">
        <v>19</v>
      </c>
      <c r="N588" s="171" t="s">
        <v>45</v>
      </c>
      <c r="P588" s="132">
        <f>O588*H588</f>
        <v>0</v>
      </c>
      <c r="Q588" s="132">
        <v>1.2E-4</v>
      </c>
      <c r="R588" s="132">
        <f>Q588*H588</f>
        <v>1.8612E-2</v>
      </c>
      <c r="S588" s="132">
        <v>0</v>
      </c>
      <c r="T588" s="133">
        <f>S588*H588</f>
        <v>0</v>
      </c>
      <c r="AR588" s="134" t="s">
        <v>194</v>
      </c>
      <c r="AT588" s="134" t="s">
        <v>218</v>
      </c>
      <c r="AU588" s="134" t="s">
        <v>139</v>
      </c>
      <c r="AY588" s="17" t="s">
        <v>131</v>
      </c>
      <c r="BE588" s="135">
        <f>IF(N588="základní",J588,0)</f>
        <v>0</v>
      </c>
      <c r="BF588" s="135">
        <f>IF(N588="snížená",J588,0)</f>
        <v>0</v>
      </c>
      <c r="BG588" s="135">
        <f>IF(N588="zákl. přenesená",J588,0)</f>
        <v>0</v>
      </c>
      <c r="BH588" s="135">
        <f>IF(N588="sníž. přenesená",J588,0)</f>
        <v>0</v>
      </c>
      <c r="BI588" s="135">
        <f>IF(N588="nulová",J588,0)</f>
        <v>0</v>
      </c>
      <c r="BJ588" s="17" t="s">
        <v>139</v>
      </c>
      <c r="BK588" s="135">
        <f>ROUND(I588*H588,2)</f>
        <v>0</v>
      </c>
      <c r="BL588" s="17" t="s">
        <v>138</v>
      </c>
      <c r="BM588" s="134" t="s">
        <v>560</v>
      </c>
    </row>
    <row r="589" spans="2:65" s="1" customFormat="1" ht="19.2">
      <c r="B589" s="32"/>
      <c r="D589" s="136" t="s">
        <v>141</v>
      </c>
      <c r="F589" s="137" t="s">
        <v>442</v>
      </c>
      <c r="I589" s="138"/>
      <c r="L589" s="32"/>
      <c r="M589" s="139"/>
      <c r="T589" s="53"/>
      <c r="AT589" s="17" t="s">
        <v>141</v>
      </c>
      <c r="AU589" s="17" t="s">
        <v>139</v>
      </c>
    </row>
    <row r="590" spans="2:65" s="13" customFormat="1" ht="10.199999999999999">
      <c r="B590" s="148"/>
      <c r="D590" s="136" t="s">
        <v>145</v>
      </c>
      <c r="F590" s="150" t="s">
        <v>561</v>
      </c>
      <c r="H590" s="151">
        <v>155.1</v>
      </c>
      <c r="I590" s="152"/>
      <c r="L590" s="148"/>
      <c r="M590" s="153"/>
      <c r="T590" s="154"/>
      <c r="AT590" s="149" t="s">
        <v>145</v>
      </c>
      <c r="AU590" s="149" t="s">
        <v>139</v>
      </c>
      <c r="AV590" s="13" t="s">
        <v>139</v>
      </c>
      <c r="AW590" s="13" t="s">
        <v>4</v>
      </c>
      <c r="AX590" s="13" t="s">
        <v>14</v>
      </c>
      <c r="AY590" s="149" t="s">
        <v>131</v>
      </c>
    </row>
    <row r="591" spans="2:65" s="1" customFormat="1" ht="24.15" customHeight="1">
      <c r="B591" s="32"/>
      <c r="C591" s="123" t="s">
        <v>562</v>
      </c>
      <c r="D591" s="123" t="s">
        <v>133</v>
      </c>
      <c r="E591" s="124" t="s">
        <v>563</v>
      </c>
      <c r="F591" s="125" t="s">
        <v>564</v>
      </c>
      <c r="G591" s="126" t="s">
        <v>136</v>
      </c>
      <c r="H591" s="127">
        <v>872.28</v>
      </c>
      <c r="I591" s="128"/>
      <c r="J591" s="129">
        <f>ROUND(I591*H591,2)</f>
        <v>0</v>
      </c>
      <c r="K591" s="125" t="s">
        <v>137</v>
      </c>
      <c r="L591" s="32"/>
      <c r="M591" s="130" t="s">
        <v>19</v>
      </c>
      <c r="N591" s="131" t="s">
        <v>45</v>
      </c>
      <c r="P591" s="132">
        <f>O591*H591</f>
        <v>0</v>
      </c>
      <c r="Q591" s="132">
        <v>4.0000000000000001E-3</v>
      </c>
      <c r="R591" s="132">
        <f>Q591*H591</f>
        <v>3.4891199999999998</v>
      </c>
      <c r="S591" s="132">
        <v>0</v>
      </c>
      <c r="T591" s="133">
        <f>S591*H591</f>
        <v>0</v>
      </c>
      <c r="AR591" s="134" t="s">
        <v>138</v>
      </c>
      <c r="AT591" s="134" t="s">
        <v>133</v>
      </c>
      <c r="AU591" s="134" t="s">
        <v>139</v>
      </c>
      <c r="AY591" s="17" t="s">
        <v>131</v>
      </c>
      <c r="BE591" s="135">
        <f>IF(N591="základní",J591,0)</f>
        <v>0</v>
      </c>
      <c r="BF591" s="135">
        <f>IF(N591="snížená",J591,0)</f>
        <v>0</v>
      </c>
      <c r="BG591" s="135">
        <f>IF(N591="zákl. přenesená",J591,0)</f>
        <v>0</v>
      </c>
      <c r="BH591" s="135">
        <f>IF(N591="sníž. přenesená",J591,0)</f>
        <v>0</v>
      </c>
      <c r="BI591" s="135">
        <f>IF(N591="nulová",J591,0)</f>
        <v>0</v>
      </c>
      <c r="BJ591" s="17" t="s">
        <v>139</v>
      </c>
      <c r="BK591" s="135">
        <f>ROUND(I591*H591,2)</f>
        <v>0</v>
      </c>
      <c r="BL591" s="17" t="s">
        <v>138</v>
      </c>
      <c r="BM591" s="134" t="s">
        <v>565</v>
      </c>
    </row>
    <row r="592" spans="2:65" s="1" customFormat="1" ht="19.2">
      <c r="B592" s="32"/>
      <c r="D592" s="136" t="s">
        <v>141</v>
      </c>
      <c r="F592" s="137" t="s">
        <v>566</v>
      </c>
      <c r="I592" s="138"/>
      <c r="L592" s="32"/>
      <c r="M592" s="139"/>
      <c r="T592" s="53"/>
      <c r="AT592" s="17" t="s">
        <v>141</v>
      </c>
      <c r="AU592" s="17" t="s">
        <v>139</v>
      </c>
    </row>
    <row r="593" spans="2:51" s="1" customFormat="1" ht="10.199999999999999">
      <c r="B593" s="32"/>
      <c r="D593" s="140" t="s">
        <v>143</v>
      </c>
      <c r="F593" s="141" t="s">
        <v>567</v>
      </c>
      <c r="I593" s="138"/>
      <c r="L593" s="32"/>
      <c r="M593" s="139"/>
      <c r="T593" s="53"/>
      <c r="AT593" s="17" t="s">
        <v>143</v>
      </c>
      <c r="AU593" s="17" t="s">
        <v>139</v>
      </c>
    </row>
    <row r="594" spans="2:51" s="12" customFormat="1" ht="10.199999999999999">
      <c r="B594" s="142"/>
      <c r="D594" s="136" t="s">
        <v>145</v>
      </c>
      <c r="E594" s="143" t="s">
        <v>19</v>
      </c>
      <c r="F594" s="144" t="s">
        <v>351</v>
      </c>
      <c r="H594" s="143" t="s">
        <v>19</v>
      </c>
      <c r="I594" s="145"/>
      <c r="L594" s="142"/>
      <c r="M594" s="146"/>
      <c r="T594" s="147"/>
      <c r="AT594" s="143" t="s">
        <v>145</v>
      </c>
      <c r="AU594" s="143" t="s">
        <v>139</v>
      </c>
      <c r="AV594" s="12" t="s">
        <v>14</v>
      </c>
      <c r="AW594" s="12" t="s">
        <v>35</v>
      </c>
      <c r="AX594" s="12" t="s">
        <v>73</v>
      </c>
      <c r="AY594" s="143" t="s">
        <v>131</v>
      </c>
    </row>
    <row r="595" spans="2:51" s="13" customFormat="1" ht="10.199999999999999">
      <c r="B595" s="148"/>
      <c r="D595" s="136" t="s">
        <v>145</v>
      </c>
      <c r="E595" s="149" t="s">
        <v>19</v>
      </c>
      <c r="F595" s="150" t="s">
        <v>352</v>
      </c>
      <c r="H595" s="151">
        <v>42.33</v>
      </c>
      <c r="I595" s="152"/>
      <c r="L595" s="148"/>
      <c r="M595" s="153"/>
      <c r="T595" s="154"/>
      <c r="AT595" s="149" t="s">
        <v>145</v>
      </c>
      <c r="AU595" s="149" t="s">
        <v>139</v>
      </c>
      <c r="AV595" s="13" t="s">
        <v>139</v>
      </c>
      <c r="AW595" s="13" t="s">
        <v>35</v>
      </c>
      <c r="AX595" s="13" t="s">
        <v>73</v>
      </c>
      <c r="AY595" s="149" t="s">
        <v>131</v>
      </c>
    </row>
    <row r="596" spans="2:51" s="13" customFormat="1" ht="10.199999999999999">
      <c r="B596" s="148"/>
      <c r="D596" s="136" t="s">
        <v>145</v>
      </c>
      <c r="E596" s="149" t="s">
        <v>19</v>
      </c>
      <c r="F596" s="150" t="s">
        <v>353</v>
      </c>
      <c r="H596" s="151">
        <v>1.35</v>
      </c>
      <c r="I596" s="152"/>
      <c r="L596" s="148"/>
      <c r="M596" s="153"/>
      <c r="T596" s="154"/>
      <c r="AT596" s="149" t="s">
        <v>145</v>
      </c>
      <c r="AU596" s="149" t="s">
        <v>139</v>
      </c>
      <c r="AV596" s="13" t="s">
        <v>139</v>
      </c>
      <c r="AW596" s="13" t="s">
        <v>35</v>
      </c>
      <c r="AX596" s="13" t="s">
        <v>73</v>
      </c>
      <c r="AY596" s="149" t="s">
        <v>131</v>
      </c>
    </row>
    <row r="597" spans="2:51" s="12" customFormat="1" ht="10.199999999999999">
      <c r="B597" s="142"/>
      <c r="D597" s="136" t="s">
        <v>145</v>
      </c>
      <c r="E597" s="143" t="s">
        <v>19</v>
      </c>
      <c r="F597" s="144" t="s">
        <v>354</v>
      </c>
      <c r="H597" s="143" t="s">
        <v>19</v>
      </c>
      <c r="I597" s="145"/>
      <c r="L597" s="142"/>
      <c r="M597" s="146"/>
      <c r="T597" s="147"/>
      <c r="AT597" s="143" t="s">
        <v>145</v>
      </c>
      <c r="AU597" s="143" t="s">
        <v>139</v>
      </c>
      <c r="AV597" s="12" t="s">
        <v>14</v>
      </c>
      <c r="AW597" s="12" t="s">
        <v>35</v>
      </c>
      <c r="AX597" s="12" t="s">
        <v>73</v>
      </c>
      <c r="AY597" s="143" t="s">
        <v>131</v>
      </c>
    </row>
    <row r="598" spans="2:51" s="13" customFormat="1" ht="10.199999999999999">
      <c r="B598" s="148"/>
      <c r="D598" s="136" t="s">
        <v>145</v>
      </c>
      <c r="E598" s="149" t="s">
        <v>19</v>
      </c>
      <c r="F598" s="150" t="s">
        <v>355</v>
      </c>
      <c r="H598" s="151">
        <v>94.6</v>
      </c>
      <c r="I598" s="152"/>
      <c r="L598" s="148"/>
      <c r="M598" s="153"/>
      <c r="T598" s="154"/>
      <c r="AT598" s="149" t="s">
        <v>145</v>
      </c>
      <c r="AU598" s="149" t="s">
        <v>139</v>
      </c>
      <c r="AV598" s="13" t="s">
        <v>139</v>
      </c>
      <c r="AW598" s="13" t="s">
        <v>35</v>
      </c>
      <c r="AX598" s="13" t="s">
        <v>73</v>
      </c>
      <c r="AY598" s="149" t="s">
        <v>131</v>
      </c>
    </row>
    <row r="599" spans="2:51" s="12" customFormat="1" ht="10.199999999999999">
      <c r="B599" s="142"/>
      <c r="D599" s="136" t="s">
        <v>145</v>
      </c>
      <c r="E599" s="143" t="s">
        <v>19</v>
      </c>
      <c r="F599" s="144" t="s">
        <v>356</v>
      </c>
      <c r="H599" s="143" t="s">
        <v>19</v>
      </c>
      <c r="I599" s="145"/>
      <c r="L599" s="142"/>
      <c r="M599" s="146"/>
      <c r="T599" s="147"/>
      <c r="AT599" s="143" t="s">
        <v>145</v>
      </c>
      <c r="AU599" s="143" t="s">
        <v>139</v>
      </c>
      <c r="AV599" s="12" t="s">
        <v>14</v>
      </c>
      <c r="AW599" s="12" t="s">
        <v>35</v>
      </c>
      <c r="AX599" s="12" t="s">
        <v>73</v>
      </c>
      <c r="AY599" s="143" t="s">
        <v>131</v>
      </c>
    </row>
    <row r="600" spans="2:51" s="13" customFormat="1" ht="10.199999999999999">
      <c r="B600" s="148"/>
      <c r="D600" s="136" t="s">
        <v>145</v>
      </c>
      <c r="E600" s="149" t="s">
        <v>19</v>
      </c>
      <c r="F600" s="150" t="s">
        <v>357</v>
      </c>
      <c r="H600" s="151">
        <v>708.75</v>
      </c>
      <c r="I600" s="152"/>
      <c r="L600" s="148"/>
      <c r="M600" s="153"/>
      <c r="T600" s="154"/>
      <c r="AT600" s="149" t="s">
        <v>145</v>
      </c>
      <c r="AU600" s="149" t="s">
        <v>139</v>
      </c>
      <c r="AV600" s="13" t="s">
        <v>139</v>
      </c>
      <c r="AW600" s="13" t="s">
        <v>35</v>
      </c>
      <c r="AX600" s="13" t="s">
        <v>73</v>
      </c>
      <c r="AY600" s="149" t="s">
        <v>131</v>
      </c>
    </row>
    <row r="601" spans="2:51" s="12" customFormat="1" ht="10.199999999999999">
      <c r="B601" s="142"/>
      <c r="D601" s="136" t="s">
        <v>145</v>
      </c>
      <c r="E601" s="143" t="s">
        <v>19</v>
      </c>
      <c r="F601" s="144" t="s">
        <v>358</v>
      </c>
      <c r="H601" s="143" t="s">
        <v>19</v>
      </c>
      <c r="I601" s="145"/>
      <c r="L601" s="142"/>
      <c r="M601" s="146"/>
      <c r="T601" s="147"/>
      <c r="AT601" s="143" t="s">
        <v>145</v>
      </c>
      <c r="AU601" s="143" t="s">
        <v>139</v>
      </c>
      <c r="AV601" s="12" t="s">
        <v>14</v>
      </c>
      <c r="AW601" s="12" t="s">
        <v>35</v>
      </c>
      <c r="AX601" s="12" t="s">
        <v>73</v>
      </c>
      <c r="AY601" s="143" t="s">
        <v>131</v>
      </c>
    </row>
    <row r="602" spans="2:51" s="13" customFormat="1" ht="10.199999999999999">
      <c r="B602" s="148"/>
      <c r="D602" s="136" t="s">
        <v>145</v>
      </c>
      <c r="E602" s="149" t="s">
        <v>19</v>
      </c>
      <c r="F602" s="150" t="s">
        <v>359</v>
      </c>
      <c r="H602" s="151">
        <v>40</v>
      </c>
      <c r="I602" s="152"/>
      <c r="L602" s="148"/>
      <c r="M602" s="153"/>
      <c r="T602" s="154"/>
      <c r="AT602" s="149" t="s">
        <v>145</v>
      </c>
      <c r="AU602" s="149" t="s">
        <v>139</v>
      </c>
      <c r="AV602" s="13" t="s">
        <v>139</v>
      </c>
      <c r="AW602" s="13" t="s">
        <v>35</v>
      </c>
      <c r="AX602" s="13" t="s">
        <v>73</v>
      </c>
      <c r="AY602" s="149" t="s">
        <v>131</v>
      </c>
    </row>
    <row r="603" spans="2:51" s="12" customFormat="1" ht="10.199999999999999">
      <c r="B603" s="142"/>
      <c r="D603" s="136" t="s">
        <v>145</v>
      </c>
      <c r="E603" s="143" t="s">
        <v>19</v>
      </c>
      <c r="F603" s="144" t="s">
        <v>282</v>
      </c>
      <c r="H603" s="143" t="s">
        <v>19</v>
      </c>
      <c r="I603" s="145"/>
      <c r="L603" s="142"/>
      <c r="M603" s="146"/>
      <c r="T603" s="147"/>
      <c r="AT603" s="143" t="s">
        <v>145</v>
      </c>
      <c r="AU603" s="143" t="s">
        <v>139</v>
      </c>
      <c r="AV603" s="12" t="s">
        <v>14</v>
      </c>
      <c r="AW603" s="12" t="s">
        <v>35</v>
      </c>
      <c r="AX603" s="12" t="s">
        <v>73</v>
      </c>
      <c r="AY603" s="143" t="s">
        <v>131</v>
      </c>
    </row>
    <row r="604" spans="2:51" s="13" customFormat="1" ht="10.199999999999999">
      <c r="B604" s="148"/>
      <c r="D604" s="136" t="s">
        <v>145</v>
      </c>
      <c r="E604" s="149" t="s">
        <v>19</v>
      </c>
      <c r="F604" s="150" t="s">
        <v>360</v>
      </c>
      <c r="H604" s="151">
        <v>-60</v>
      </c>
      <c r="I604" s="152"/>
      <c r="L604" s="148"/>
      <c r="M604" s="153"/>
      <c r="T604" s="154"/>
      <c r="AT604" s="149" t="s">
        <v>145</v>
      </c>
      <c r="AU604" s="149" t="s">
        <v>139</v>
      </c>
      <c r="AV604" s="13" t="s">
        <v>139</v>
      </c>
      <c r="AW604" s="13" t="s">
        <v>35</v>
      </c>
      <c r="AX604" s="13" t="s">
        <v>73</v>
      </c>
      <c r="AY604" s="149" t="s">
        <v>131</v>
      </c>
    </row>
    <row r="605" spans="2:51" s="12" customFormat="1" ht="10.199999999999999">
      <c r="B605" s="142"/>
      <c r="D605" s="136" t="s">
        <v>145</v>
      </c>
      <c r="E605" s="143" t="s">
        <v>19</v>
      </c>
      <c r="F605" s="144" t="s">
        <v>284</v>
      </c>
      <c r="H605" s="143" t="s">
        <v>19</v>
      </c>
      <c r="I605" s="145"/>
      <c r="L605" s="142"/>
      <c r="M605" s="146"/>
      <c r="T605" s="147"/>
      <c r="AT605" s="143" t="s">
        <v>145</v>
      </c>
      <c r="AU605" s="143" t="s">
        <v>139</v>
      </c>
      <c r="AV605" s="12" t="s">
        <v>14</v>
      </c>
      <c r="AW605" s="12" t="s">
        <v>35</v>
      </c>
      <c r="AX605" s="12" t="s">
        <v>73</v>
      </c>
      <c r="AY605" s="143" t="s">
        <v>131</v>
      </c>
    </row>
    <row r="606" spans="2:51" s="13" customFormat="1" ht="10.199999999999999">
      <c r="B606" s="148"/>
      <c r="D606" s="136" t="s">
        <v>145</v>
      </c>
      <c r="E606" s="149" t="s">
        <v>19</v>
      </c>
      <c r="F606" s="150" t="s">
        <v>361</v>
      </c>
      <c r="H606" s="151">
        <v>-14.4</v>
      </c>
      <c r="I606" s="152"/>
      <c r="L606" s="148"/>
      <c r="M606" s="153"/>
      <c r="T606" s="154"/>
      <c r="AT606" s="149" t="s">
        <v>145</v>
      </c>
      <c r="AU606" s="149" t="s">
        <v>139</v>
      </c>
      <c r="AV606" s="13" t="s">
        <v>139</v>
      </c>
      <c r="AW606" s="13" t="s">
        <v>35</v>
      </c>
      <c r="AX606" s="13" t="s">
        <v>73</v>
      </c>
      <c r="AY606" s="149" t="s">
        <v>131</v>
      </c>
    </row>
    <row r="607" spans="2:51" s="13" customFormat="1" ht="10.199999999999999">
      <c r="B607" s="148"/>
      <c r="D607" s="136" t="s">
        <v>145</v>
      </c>
      <c r="E607" s="149" t="s">
        <v>19</v>
      </c>
      <c r="F607" s="150" t="s">
        <v>362</v>
      </c>
      <c r="H607" s="151">
        <v>-12.42</v>
      </c>
      <c r="I607" s="152"/>
      <c r="L607" s="148"/>
      <c r="M607" s="153"/>
      <c r="T607" s="154"/>
      <c r="AT607" s="149" t="s">
        <v>145</v>
      </c>
      <c r="AU607" s="149" t="s">
        <v>139</v>
      </c>
      <c r="AV607" s="13" t="s">
        <v>139</v>
      </c>
      <c r="AW607" s="13" t="s">
        <v>35</v>
      </c>
      <c r="AX607" s="13" t="s">
        <v>73</v>
      </c>
      <c r="AY607" s="149" t="s">
        <v>131</v>
      </c>
    </row>
    <row r="608" spans="2:51" s="12" customFormat="1" ht="10.199999999999999">
      <c r="B608" s="142"/>
      <c r="D608" s="136" t="s">
        <v>145</v>
      </c>
      <c r="E608" s="143" t="s">
        <v>19</v>
      </c>
      <c r="F608" s="144" t="s">
        <v>287</v>
      </c>
      <c r="H608" s="143" t="s">
        <v>19</v>
      </c>
      <c r="I608" s="145"/>
      <c r="L608" s="142"/>
      <c r="M608" s="146"/>
      <c r="T608" s="147"/>
      <c r="AT608" s="143" t="s">
        <v>145</v>
      </c>
      <c r="AU608" s="143" t="s">
        <v>139</v>
      </c>
      <c r="AV608" s="12" t="s">
        <v>14</v>
      </c>
      <c r="AW608" s="12" t="s">
        <v>35</v>
      </c>
      <c r="AX608" s="12" t="s">
        <v>73</v>
      </c>
      <c r="AY608" s="143" t="s">
        <v>131</v>
      </c>
    </row>
    <row r="609" spans="2:51" s="13" customFormat="1" ht="10.199999999999999">
      <c r="B609" s="148"/>
      <c r="D609" s="136" t="s">
        <v>145</v>
      </c>
      <c r="E609" s="149" t="s">
        <v>19</v>
      </c>
      <c r="F609" s="150" t="s">
        <v>363</v>
      </c>
      <c r="H609" s="151">
        <v>-7.52</v>
      </c>
      <c r="I609" s="152"/>
      <c r="L609" s="148"/>
      <c r="M609" s="153"/>
      <c r="T609" s="154"/>
      <c r="AT609" s="149" t="s">
        <v>145</v>
      </c>
      <c r="AU609" s="149" t="s">
        <v>139</v>
      </c>
      <c r="AV609" s="13" t="s">
        <v>139</v>
      </c>
      <c r="AW609" s="13" t="s">
        <v>35</v>
      </c>
      <c r="AX609" s="13" t="s">
        <v>73</v>
      </c>
      <c r="AY609" s="149" t="s">
        <v>131</v>
      </c>
    </row>
    <row r="610" spans="2:51" s="12" customFormat="1" ht="10.199999999999999">
      <c r="B610" s="142"/>
      <c r="D610" s="136" t="s">
        <v>145</v>
      </c>
      <c r="E610" s="143" t="s">
        <v>19</v>
      </c>
      <c r="F610" s="144" t="s">
        <v>289</v>
      </c>
      <c r="H610" s="143" t="s">
        <v>19</v>
      </c>
      <c r="I610" s="145"/>
      <c r="L610" s="142"/>
      <c r="M610" s="146"/>
      <c r="T610" s="147"/>
      <c r="AT610" s="143" t="s">
        <v>145</v>
      </c>
      <c r="AU610" s="143" t="s">
        <v>139</v>
      </c>
      <c r="AV610" s="12" t="s">
        <v>14</v>
      </c>
      <c r="AW610" s="12" t="s">
        <v>35</v>
      </c>
      <c r="AX610" s="12" t="s">
        <v>73</v>
      </c>
      <c r="AY610" s="143" t="s">
        <v>131</v>
      </c>
    </row>
    <row r="611" spans="2:51" s="13" customFormat="1" ht="10.199999999999999">
      <c r="B611" s="148"/>
      <c r="D611" s="136" t="s">
        <v>145</v>
      </c>
      <c r="E611" s="149" t="s">
        <v>19</v>
      </c>
      <c r="F611" s="150" t="s">
        <v>364</v>
      </c>
      <c r="H611" s="151">
        <v>-5.76</v>
      </c>
      <c r="I611" s="152"/>
      <c r="L611" s="148"/>
      <c r="M611" s="153"/>
      <c r="T611" s="154"/>
      <c r="AT611" s="149" t="s">
        <v>145</v>
      </c>
      <c r="AU611" s="149" t="s">
        <v>139</v>
      </c>
      <c r="AV611" s="13" t="s">
        <v>139</v>
      </c>
      <c r="AW611" s="13" t="s">
        <v>35</v>
      </c>
      <c r="AX611" s="13" t="s">
        <v>73</v>
      </c>
      <c r="AY611" s="149" t="s">
        <v>131</v>
      </c>
    </row>
    <row r="612" spans="2:51" s="12" customFormat="1" ht="10.199999999999999">
      <c r="B612" s="142"/>
      <c r="D612" s="136" t="s">
        <v>145</v>
      </c>
      <c r="E612" s="143" t="s">
        <v>19</v>
      </c>
      <c r="F612" s="144" t="s">
        <v>282</v>
      </c>
      <c r="H612" s="143" t="s">
        <v>19</v>
      </c>
      <c r="I612" s="145"/>
      <c r="L612" s="142"/>
      <c r="M612" s="146"/>
      <c r="T612" s="147"/>
      <c r="AT612" s="143" t="s">
        <v>145</v>
      </c>
      <c r="AU612" s="143" t="s">
        <v>139</v>
      </c>
      <c r="AV612" s="12" t="s">
        <v>14</v>
      </c>
      <c r="AW612" s="12" t="s">
        <v>35</v>
      </c>
      <c r="AX612" s="12" t="s">
        <v>73</v>
      </c>
      <c r="AY612" s="143" t="s">
        <v>131</v>
      </c>
    </row>
    <row r="613" spans="2:51" s="13" customFormat="1" ht="10.199999999999999">
      <c r="B613" s="148"/>
      <c r="D613" s="136" t="s">
        <v>145</v>
      </c>
      <c r="E613" s="149" t="s">
        <v>19</v>
      </c>
      <c r="F613" s="150" t="s">
        <v>365</v>
      </c>
      <c r="H613" s="151">
        <v>35.25</v>
      </c>
      <c r="I613" s="152"/>
      <c r="L613" s="148"/>
      <c r="M613" s="153"/>
      <c r="T613" s="154"/>
      <c r="AT613" s="149" t="s">
        <v>145</v>
      </c>
      <c r="AU613" s="149" t="s">
        <v>139</v>
      </c>
      <c r="AV613" s="13" t="s">
        <v>139</v>
      </c>
      <c r="AW613" s="13" t="s">
        <v>35</v>
      </c>
      <c r="AX613" s="13" t="s">
        <v>73</v>
      </c>
      <c r="AY613" s="149" t="s">
        <v>131</v>
      </c>
    </row>
    <row r="614" spans="2:51" s="12" customFormat="1" ht="10.199999999999999">
      <c r="B614" s="142"/>
      <c r="D614" s="136" t="s">
        <v>145</v>
      </c>
      <c r="E614" s="143" t="s">
        <v>19</v>
      </c>
      <c r="F614" s="144" t="s">
        <v>284</v>
      </c>
      <c r="H614" s="143" t="s">
        <v>19</v>
      </c>
      <c r="I614" s="145"/>
      <c r="L614" s="142"/>
      <c r="M614" s="146"/>
      <c r="T614" s="147"/>
      <c r="AT614" s="143" t="s">
        <v>145</v>
      </c>
      <c r="AU614" s="143" t="s">
        <v>139</v>
      </c>
      <c r="AV614" s="12" t="s">
        <v>14</v>
      </c>
      <c r="AW614" s="12" t="s">
        <v>35</v>
      </c>
      <c r="AX614" s="12" t="s">
        <v>73</v>
      </c>
      <c r="AY614" s="143" t="s">
        <v>131</v>
      </c>
    </row>
    <row r="615" spans="2:51" s="13" customFormat="1" ht="10.199999999999999">
      <c r="B615" s="148"/>
      <c r="D615" s="136" t="s">
        <v>145</v>
      </c>
      <c r="E615" s="149" t="s">
        <v>19</v>
      </c>
      <c r="F615" s="150" t="s">
        <v>366</v>
      </c>
      <c r="H615" s="151">
        <v>5.58</v>
      </c>
      <c r="I615" s="152"/>
      <c r="L615" s="148"/>
      <c r="M615" s="153"/>
      <c r="T615" s="154"/>
      <c r="AT615" s="149" t="s">
        <v>145</v>
      </c>
      <c r="AU615" s="149" t="s">
        <v>139</v>
      </c>
      <c r="AV615" s="13" t="s">
        <v>139</v>
      </c>
      <c r="AW615" s="13" t="s">
        <v>35</v>
      </c>
      <c r="AX615" s="13" t="s">
        <v>73</v>
      </c>
      <c r="AY615" s="149" t="s">
        <v>131</v>
      </c>
    </row>
    <row r="616" spans="2:51" s="13" customFormat="1" ht="10.199999999999999">
      <c r="B616" s="148"/>
      <c r="D616" s="136" t="s">
        <v>145</v>
      </c>
      <c r="E616" s="149" t="s">
        <v>19</v>
      </c>
      <c r="F616" s="150" t="s">
        <v>367</v>
      </c>
      <c r="H616" s="151">
        <v>7.56</v>
      </c>
      <c r="I616" s="152"/>
      <c r="L616" s="148"/>
      <c r="M616" s="153"/>
      <c r="T616" s="154"/>
      <c r="AT616" s="149" t="s">
        <v>145</v>
      </c>
      <c r="AU616" s="149" t="s">
        <v>139</v>
      </c>
      <c r="AV616" s="13" t="s">
        <v>139</v>
      </c>
      <c r="AW616" s="13" t="s">
        <v>35</v>
      </c>
      <c r="AX616" s="13" t="s">
        <v>73</v>
      </c>
      <c r="AY616" s="149" t="s">
        <v>131</v>
      </c>
    </row>
    <row r="617" spans="2:51" s="12" customFormat="1" ht="10.199999999999999">
      <c r="B617" s="142"/>
      <c r="D617" s="136" t="s">
        <v>145</v>
      </c>
      <c r="E617" s="143" t="s">
        <v>19</v>
      </c>
      <c r="F617" s="144" t="s">
        <v>287</v>
      </c>
      <c r="H617" s="143" t="s">
        <v>19</v>
      </c>
      <c r="I617" s="145"/>
      <c r="L617" s="142"/>
      <c r="M617" s="146"/>
      <c r="T617" s="147"/>
      <c r="AT617" s="143" t="s">
        <v>145</v>
      </c>
      <c r="AU617" s="143" t="s">
        <v>139</v>
      </c>
      <c r="AV617" s="12" t="s">
        <v>14</v>
      </c>
      <c r="AW617" s="12" t="s">
        <v>35</v>
      </c>
      <c r="AX617" s="12" t="s">
        <v>73</v>
      </c>
      <c r="AY617" s="143" t="s">
        <v>131</v>
      </c>
    </row>
    <row r="618" spans="2:51" s="13" customFormat="1" ht="10.199999999999999">
      <c r="B618" s="148"/>
      <c r="D618" s="136" t="s">
        <v>145</v>
      </c>
      <c r="E618" s="149" t="s">
        <v>19</v>
      </c>
      <c r="F618" s="150" t="s">
        <v>368</v>
      </c>
      <c r="H618" s="151">
        <v>3.33</v>
      </c>
      <c r="I618" s="152"/>
      <c r="L618" s="148"/>
      <c r="M618" s="153"/>
      <c r="T618" s="154"/>
      <c r="AT618" s="149" t="s">
        <v>145</v>
      </c>
      <c r="AU618" s="149" t="s">
        <v>139</v>
      </c>
      <c r="AV618" s="13" t="s">
        <v>139</v>
      </c>
      <c r="AW618" s="13" t="s">
        <v>35</v>
      </c>
      <c r="AX618" s="13" t="s">
        <v>73</v>
      </c>
      <c r="AY618" s="149" t="s">
        <v>131</v>
      </c>
    </row>
    <row r="619" spans="2:51" s="12" customFormat="1" ht="10.199999999999999">
      <c r="B619" s="142"/>
      <c r="D619" s="136" t="s">
        <v>145</v>
      </c>
      <c r="E619" s="143" t="s">
        <v>19</v>
      </c>
      <c r="F619" s="144" t="s">
        <v>289</v>
      </c>
      <c r="H619" s="143" t="s">
        <v>19</v>
      </c>
      <c r="I619" s="145"/>
      <c r="L619" s="142"/>
      <c r="M619" s="146"/>
      <c r="T619" s="147"/>
      <c r="AT619" s="143" t="s">
        <v>145</v>
      </c>
      <c r="AU619" s="143" t="s">
        <v>139</v>
      </c>
      <c r="AV619" s="12" t="s">
        <v>14</v>
      </c>
      <c r="AW619" s="12" t="s">
        <v>35</v>
      </c>
      <c r="AX619" s="12" t="s">
        <v>73</v>
      </c>
      <c r="AY619" s="143" t="s">
        <v>131</v>
      </c>
    </row>
    <row r="620" spans="2:51" s="13" customFormat="1" ht="10.199999999999999">
      <c r="B620" s="148"/>
      <c r="D620" s="136" t="s">
        <v>145</v>
      </c>
      <c r="E620" s="149" t="s">
        <v>19</v>
      </c>
      <c r="F620" s="150" t="s">
        <v>369</v>
      </c>
      <c r="H620" s="151">
        <v>4.92</v>
      </c>
      <c r="I620" s="152"/>
      <c r="L620" s="148"/>
      <c r="M620" s="153"/>
      <c r="T620" s="154"/>
      <c r="AT620" s="149" t="s">
        <v>145</v>
      </c>
      <c r="AU620" s="149" t="s">
        <v>139</v>
      </c>
      <c r="AV620" s="13" t="s">
        <v>139</v>
      </c>
      <c r="AW620" s="13" t="s">
        <v>35</v>
      </c>
      <c r="AX620" s="13" t="s">
        <v>73</v>
      </c>
      <c r="AY620" s="149" t="s">
        <v>131</v>
      </c>
    </row>
    <row r="621" spans="2:51" s="12" customFormat="1" ht="10.199999999999999">
      <c r="B621" s="142"/>
      <c r="D621" s="136" t="s">
        <v>145</v>
      </c>
      <c r="E621" s="143" t="s">
        <v>19</v>
      </c>
      <c r="F621" s="144" t="s">
        <v>370</v>
      </c>
      <c r="H621" s="143" t="s">
        <v>19</v>
      </c>
      <c r="I621" s="145"/>
      <c r="L621" s="142"/>
      <c r="M621" s="146"/>
      <c r="T621" s="147"/>
      <c r="AT621" s="143" t="s">
        <v>145</v>
      </c>
      <c r="AU621" s="143" t="s">
        <v>139</v>
      </c>
      <c r="AV621" s="12" t="s">
        <v>14</v>
      </c>
      <c r="AW621" s="12" t="s">
        <v>35</v>
      </c>
      <c r="AX621" s="12" t="s">
        <v>73</v>
      </c>
      <c r="AY621" s="143" t="s">
        <v>131</v>
      </c>
    </row>
    <row r="622" spans="2:51" s="12" customFormat="1" ht="10.199999999999999">
      <c r="B622" s="142"/>
      <c r="D622" s="136" t="s">
        <v>145</v>
      </c>
      <c r="E622" s="143" t="s">
        <v>19</v>
      </c>
      <c r="F622" s="144" t="s">
        <v>282</v>
      </c>
      <c r="H622" s="143" t="s">
        <v>19</v>
      </c>
      <c r="I622" s="145"/>
      <c r="L622" s="142"/>
      <c r="M622" s="146"/>
      <c r="T622" s="147"/>
      <c r="AT622" s="143" t="s">
        <v>145</v>
      </c>
      <c r="AU622" s="143" t="s">
        <v>139</v>
      </c>
      <c r="AV622" s="12" t="s">
        <v>14</v>
      </c>
      <c r="AW622" s="12" t="s">
        <v>35</v>
      </c>
      <c r="AX622" s="12" t="s">
        <v>73</v>
      </c>
      <c r="AY622" s="143" t="s">
        <v>131</v>
      </c>
    </row>
    <row r="623" spans="2:51" s="13" customFormat="1" ht="10.199999999999999">
      <c r="B623" s="148"/>
      <c r="D623" s="136" t="s">
        <v>145</v>
      </c>
      <c r="E623" s="149" t="s">
        <v>19</v>
      </c>
      <c r="F623" s="150" t="s">
        <v>371</v>
      </c>
      <c r="H623" s="151">
        <v>11.25</v>
      </c>
      <c r="I623" s="152"/>
      <c r="L623" s="148"/>
      <c r="M623" s="153"/>
      <c r="T623" s="154"/>
      <c r="AT623" s="149" t="s">
        <v>145</v>
      </c>
      <c r="AU623" s="149" t="s">
        <v>139</v>
      </c>
      <c r="AV623" s="13" t="s">
        <v>139</v>
      </c>
      <c r="AW623" s="13" t="s">
        <v>35</v>
      </c>
      <c r="AX623" s="13" t="s">
        <v>73</v>
      </c>
      <c r="AY623" s="149" t="s">
        <v>131</v>
      </c>
    </row>
    <row r="624" spans="2:51" s="12" customFormat="1" ht="10.199999999999999">
      <c r="B624" s="142"/>
      <c r="D624" s="136" t="s">
        <v>145</v>
      </c>
      <c r="E624" s="143" t="s">
        <v>19</v>
      </c>
      <c r="F624" s="144" t="s">
        <v>284</v>
      </c>
      <c r="H624" s="143" t="s">
        <v>19</v>
      </c>
      <c r="I624" s="145"/>
      <c r="L624" s="142"/>
      <c r="M624" s="146"/>
      <c r="T624" s="147"/>
      <c r="AT624" s="143" t="s">
        <v>145</v>
      </c>
      <c r="AU624" s="143" t="s">
        <v>139</v>
      </c>
      <c r="AV624" s="12" t="s">
        <v>14</v>
      </c>
      <c r="AW624" s="12" t="s">
        <v>35</v>
      </c>
      <c r="AX624" s="12" t="s">
        <v>73</v>
      </c>
      <c r="AY624" s="143" t="s">
        <v>131</v>
      </c>
    </row>
    <row r="625" spans="2:65" s="13" customFormat="1" ht="10.199999999999999">
      <c r="B625" s="148"/>
      <c r="D625" s="136" t="s">
        <v>145</v>
      </c>
      <c r="E625" s="149" t="s">
        <v>19</v>
      </c>
      <c r="F625" s="150" t="s">
        <v>372</v>
      </c>
      <c r="H625" s="151">
        <v>2.7</v>
      </c>
      <c r="I625" s="152"/>
      <c r="L625" s="148"/>
      <c r="M625" s="153"/>
      <c r="T625" s="154"/>
      <c r="AT625" s="149" t="s">
        <v>145</v>
      </c>
      <c r="AU625" s="149" t="s">
        <v>139</v>
      </c>
      <c r="AV625" s="13" t="s">
        <v>139</v>
      </c>
      <c r="AW625" s="13" t="s">
        <v>35</v>
      </c>
      <c r="AX625" s="13" t="s">
        <v>73</v>
      </c>
      <c r="AY625" s="149" t="s">
        <v>131</v>
      </c>
    </row>
    <row r="626" spans="2:65" s="13" customFormat="1" ht="10.199999999999999">
      <c r="B626" s="148"/>
      <c r="D626" s="136" t="s">
        <v>145</v>
      </c>
      <c r="E626" s="149" t="s">
        <v>19</v>
      </c>
      <c r="F626" s="150" t="s">
        <v>373</v>
      </c>
      <c r="H626" s="151">
        <v>1.62</v>
      </c>
      <c r="I626" s="152"/>
      <c r="L626" s="148"/>
      <c r="M626" s="153"/>
      <c r="T626" s="154"/>
      <c r="AT626" s="149" t="s">
        <v>145</v>
      </c>
      <c r="AU626" s="149" t="s">
        <v>139</v>
      </c>
      <c r="AV626" s="13" t="s">
        <v>139</v>
      </c>
      <c r="AW626" s="13" t="s">
        <v>35</v>
      </c>
      <c r="AX626" s="13" t="s">
        <v>73</v>
      </c>
      <c r="AY626" s="149" t="s">
        <v>131</v>
      </c>
    </row>
    <row r="627" spans="2:65" s="12" customFormat="1" ht="10.199999999999999">
      <c r="B627" s="142"/>
      <c r="D627" s="136" t="s">
        <v>145</v>
      </c>
      <c r="E627" s="143" t="s">
        <v>19</v>
      </c>
      <c r="F627" s="144" t="s">
        <v>287</v>
      </c>
      <c r="H627" s="143" t="s">
        <v>19</v>
      </c>
      <c r="I627" s="145"/>
      <c r="L627" s="142"/>
      <c r="M627" s="146"/>
      <c r="T627" s="147"/>
      <c r="AT627" s="143" t="s">
        <v>145</v>
      </c>
      <c r="AU627" s="143" t="s">
        <v>139</v>
      </c>
      <c r="AV627" s="12" t="s">
        <v>14</v>
      </c>
      <c r="AW627" s="12" t="s">
        <v>35</v>
      </c>
      <c r="AX627" s="12" t="s">
        <v>73</v>
      </c>
      <c r="AY627" s="143" t="s">
        <v>131</v>
      </c>
    </row>
    <row r="628" spans="2:65" s="13" customFormat="1" ht="10.199999999999999">
      <c r="B628" s="148"/>
      <c r="D628" s="136" t="s">
        <v>145</v>
      </c>
      <c r="E628" s="149" t="s">
        <v>19</v>
      </c>
      <c r="F628" s="150" t="s">
        <v>374</v>
      </c>
      <c r="H628" s="151">
        <v>1.41</v>
      </c>
      <c r="I628" s="152"/>
      <c r="L628" s="148"/>
      <c r="M628" s="153"/>
      <c r="T628" s="154"/>
      <c r="AT628" s="149" t="s">
        <v>145</v>
      </c>
      <c r="AU628" s="149" t="s">
        <v>139</v>
      </c>
      <c r="AV628" s="13" t="s">
        <v>139</v>
      </c>
      <c r="AW628" s="13" t="s">
        <v>35</v>
      </c>
      <c r="AX628" s="13" t="s">
        <v>73</v>
      </c>
      <c r="AY628" s="149" t="s">
        <v>131</v>
      </c>
    </row>
    <row r="629" spans="2:65" s="12" customFormat="1" ht="10.199999999999999">
      <c r="B629" s="142"/>
      <c r="D629" s="136" t="s">
        <v>145</v>
      </c>
      <c r="E629" s="143" t="s">
        <v>19</v>
      </c>
      <c r="F629" s="144" t="s">
        <v>289</v>
      </c>
      <c r="H629" s="143" t="s">
        <v>19</v>
      </c>
      <c r="I629" s="145"/>
      <c r="L629" s="142"/>
      <c r="M629" s="146"/>
      <c r="T629" s="147"/>
      <c r="AT629" s="143" t="s">
        <v>145</v>
      </c>
      <c r="AU629" s="143" t="s">
        <v>139</v>
      </c>
      <c r="AV629" s="12" t="s">
        <v>14</v>
      </c>
      <c r="AW629" s="12" t="s">
        <v>35</v>
      </c>
      <c r="AX629" s="12" t="s">
        <v>73</v>
      </c>
      <c r="AY629" s="143" t="s">
        <v>131</v>
      </c>
    </row>
    <row r="630" spans="2:65" s="13" customFormat="1" ht="10.199999999999999">
      <c r="B630" s="148"/>
      <c r="D630" s="136" t="s">
        <v>145</v>
      </c>
      <c r="E630" s="149" t="s">
        <v>19</v>
      </c>
      <c r="F630" s="150" t="s">
        <v>375</v>
      </c>
      <c r="H630" s="151">
        <v>1.08</v>
      </c>
      <c r="I630" s="152"/>
      <c r="L630" s="148"/>
      <c r="M630" s="153"/>
      <c r="T630" s="154"/>
      <c r="AT630" s="149" t="s">
        <v>145</v>
      </c>
      <c r="AU630" s="149" t="s">
        <v>139</v>
      </c>
      <c r="AV630" s="13" t="s">
        <v>139</v>
      </c>
      <c r="AW630" s="13" t="s">
        <v>35</v>
      </c>
      <c r="AX630" s="13" t="s">
        <v>73</v>
      </c>
      <c r="AY630" s="149" t="s">
        <v>131</v>
      </c>
    </row>
    <row r="631" spans="2:65" s="12" customFormat="1" ht="10.199999999999999">
      <c r="B631" s="142"/>
      <c r="D631" s="136" t="s">
        <v>145</v>
      </c>
      <c r="E631" s="143" t="s">
        <v>19</v>
      </c>
      <c r="F631" s="144" t="s">
        <v>376</v>
      </c>
      <c r="H631" s="143" t="s">
        <v>19</v>
      </c>
      <c r="I631" s="145"/>
      <c r="L631" s="142"/>
      <c r="M631" s="146"/>
      <c r="T631" s="147"/>
      <c r="AT631" s="143" t="s">
        <v>145</v>
      </c>
      <c r="AU631" s="143" t="s">
        <v>139</v>
      </c>
      <c r="AV631" s="12" t="s">
        <v>14</v>
      </c>
      <c r="AW631" s="12" t="s">
        <v>35</v>
      </c>
      <c r="AX631" s="12" t="s">
        <v>73</v>
      </c>
      <c r="AY631" s="143" t="s">
        <v>131</v>
      </c>
    </row>
    <row r="632" spans="2:65" s="12" customFormat="1" ht="10.199999999999999">
      <c r="B632" s="142"/>
      <c r="D632" s="136" t="s">
        <v>145</v>
      </c>
      <c r="E632" s="143" t="s">
        <v>19</v>
      </c>
      <c r="F632" s="144" t="s">
        <v>291</v>
      </c>
      <c r="H632" s="143" t="s">
        <v>19</v>
      </c>
      <c r="I632" s="145"/>
      <c r="L632" s="142"/>
      <c r="M632" s="146"/>
      <c r="T632" s="147"/>
      <c r="AT632" s="143" t="s">
        <v>145</v>
      </c>
      <c r="AU632" s="143" t="s">
        <v>139</v>
      </c>
      <c r="AV632" s="12" t="s">
        <v>14</v>
      </c>
      <c r="AW632" s="12" t="s">
        <v>35</v>
      </c>
      <c r="AX632" s="12" t="s">
        <v>73</v>
      </c>
      <c r="AY632" s="143" t="s">
        <v>131</v>
      </c>
    </row>
    <row r="633" spans="2:65" s="13" customFormat="1" ht="10.199999999999999">
      <c r="B633" s="148"/>
      <c r="D633" s="136" t="s">
        <v>145</v>
      </c>
      <c r="E633" s="149" t="s">
        <v>19</v>
      </c>
      <c r="F633" s="150" t="s">
        <v>377</v>
      </c>
      <c r="H633" s="151">
        <v>1.05</v>
      </c>
      <c r="I633" s="152"/>
      <c r="L633" s="148"/>
      <c r="M633" s="153"/>
      <c r="T633" s="154"/>
      <c r="AT633" s="149" t="s">
        <v>145</v>
      </c>
      <c r="AU633" s="149" t="s">
        <v>139</v>
      </c>
      <c r="AV633" s="13" t="s">
        <v>139</v>
      </c>
      <c r="AW633" s="13" t="s">
        <v>35</v>
      </c>
      <c r="AX633" s="13" t="s">
        <v>73</v>
      </c>
      <c r="AY633" s="149" t="s">
        <v>131</v>
      </c>
    </row>
    <row r="634" spans="2:65" s="12" customFormat="1" ht="10.199999999999999">
      <c r="B634" s="142"/>
      <c r="D634" s="136" t="s">
        <v>145</v>
      </c>
      <c r="E634" s="143" t="s">
        <v>19</v>
      </c>
      <c r="F634" s="144" t="s">
        <v>293</v>
      </c>
      <c r="H634" s="143" t="s">
        <v>19</v>
      </c>
      <c r="I634" s="145"/>
      <c r="L634" s="142"/>
      <c r="M634" s="146"/>
      <c r="T634" s="147"/>
      <c r="AT634" s="143" t="s">
        <v>145</v>
      </c>
      <c r="AU634" s="143" t="s">
        <v>139</v>
      </c>
      <c r="AV634" s="12" t="s">
        <v>14</v>
      </c>
      <c r="AW634" s="12" t="s">
        <v>35</v>
      </c>
      <c r="AX634" s="12" t="s">
        <v>73</v>
      </c>
      <c r="AY634" s="143" t="s">
        <v>131</v>
      </c>
    </row>
    <row r="635" spans="2:65" s="13" customFormat="1" ht="10.199999999999999">
      <c r="B635" s="148"/>
      <c r="D635" s="136" t="s">
        <v>145</v>
      </c>
      <c r="E635" s="149" t="s">
        <v>19</v>
      </c>
      <c r="F635" s="150" t="s">
        <v>378</v>
      </c>
      <c r="H635" s="151">
        <v>6</v>
      </c>
      <c r="I635" s="152"/>
      <c r="L635" s="148"/>
      <c r="M635" s="153"/>
      <c r="T635" s="154"/>
      <c r="AT635" s="149" t="s">
        <v>145</v>
      </c>
      <c r="AU635" s="149" t="s">
        <v>139</v>
      </c>
      <c r="AV635" s="13" t="s">
        <v>139</v>
      </c>
      <c r="AW635" s="13" t="s">
        <v>35</v>
      </c>
      <c r="AX635" s="13" t="s">
        <v>73</v>
      </c>
      <c r="AY635" s="149" t="s">
        <v>131</v>
      </c>
    </row>
    <row r="636" spans="2:65" s="12" customFormat="1" ht="10.199999999999999">
      <c r="B636" s="142"/>
      <c r="D636" s="136" t="s">
        <v>145</v>
      </c>
      <c r="E636" s="143" t="s">
        <v>19</v>
      </c>
      <c r="F636" s="144" t="s">
        <v>295</v>
      </c>
      <c r="H636" s="143" t="s">
        <v>19</v>
      </c>
      <c r="I636" s="145"/>
      <c r="L636" s="142"/>
      <c r="M636" s="146"/>
      <c r="T636" s="147"/>
      <c r="AT636" s="143" t="s">
        <v>145</v>
      </c>
      <c r="AU636" s="143" t="s">
        <v>139</v>
      </c>
      <c r="AV636" s="12" t="s">
        <v>14</v>
      </c>
      <c r="AW636" s="12" t="s">
        <v>35</v>
      </c>
      <c r="AX636" s="12" t="s">
        <v>73</v>
      </c>
      <c r="AY636" s="143" t="s">
        <v>131</v>
      </c>
    </row>
    <row r="637" spans="2:65" s="13" customFormat="1" ht="10.199999999999999">
      <c r="B637" s="148"/>
      <c r="D637" s="136" t="s">
        <v>145</v>
      </c>
      <c r="E637" s="149" t="s">
        <v>19</v>
      </c>
      <c r="F637" s="150" t="s">
        <v>379</v>
      </c>
      <c r="H637" s="151">
        <v>3.6</v>
      </c>
      <c r="I637" s="152"/>
      <c r="L637" s="148"/>
      <c r="M637" s="153"/>
      <c r="T637" s="154"/>
      <c r="AT637" s="149" t="s">
        <v>145</v>
      </c>
      <c r="AU637" s="149" t="s">
        <v>139</v>
      </c>
      <c r="AV637" s="13" t="s">
        <v>139</v>
      </c>
      <c r="AW637" s="13" t="s">
        <v>35</v>
      </c>
      <c r="AX637" s="13" t="s">
        <v>73</v>
      </c>
      <c r="AY637" s="149" t="s">
        <v>131</v>
      </c>
    </row>
    <row r="638" spans="2:65" s="14" customFormat="1" ht="10.199999999999999">
      <c r="B638" s="155"/>
      <c r="D638" s="136" t="s">
        <v>145</v>
      </c>
      <c r="E638" s="156" t="s">
        <v>19</v>
      </c>
      <c r="F638" s="157" t="s">
        <v>166</v>
      </c>
      <c r="H638" s="158">
        <v>872.28</v>
      </c>
      <c r="I638" s="159"/>
      <c r="L638" s="155"/>
      <c r="M638" s="160"/>
      <c r="T638" s="161"/>
      <c r="AT638" s="156" t="s">
        <v>145</v>
      </c>
      <c r="AU638" s="156" t="s">
        <v>139</v>
      </c>
      <c r="AV638" s="14" t="s">
        <v>138</v>
      </c>
      <c r="AW638" s="14" t="s">
        <v>35</v>
      </c>
      <c r="AX638" s="14" t="s">
        <v>14</v>
      </c>
      <c r="AY638" s="156" t="s">
        <v>131</v>
      </c>
    </row>
    <row r="639" spans="2:65" s="1" customFormat="1" ht="24.15" customHeight="1">
      <c r="B639" s="32"/>
      <c r="C639" s="123" t="s">
        <v>568</v>
      </c>
      <c r="D639" s="123" t="s">
        <v>133</v>
      </c>
      <c r="E639" s="124" t="s">
        <v>569</v>
      </c>
      <c r="F639" s="125" t="s">
        <v>570</v>
      </c>
      <c r="G639" s="126" t="s">
        <v>136</v>
      </c>
      <c r="H639" s="127">
        <v>94.6</v>
      </c>
      <c r="I639" s="128"/>
      <c r="J639" s="129">
        <f>ROUND(I639*H639,2)</f>
        <v>0</v>
      </c>
      <c r="K639" s="125" t="s">
        <v>137</v>
      </c>
      <c r="L639" s="32"/>
      <c r="M639" s="130" t="s">
        <v>19</v>
      </c>
      <c r="N639" s="131" t="s">
        <v>45</v>
      </c>
      <c r="P639" s="132">
        <f>O639*H639</f>
        <v>0</v>
      </c>
      <c r="Q639" s="132">
        <v>5.7000000000000002E-3</v>
      </c>
      <c r="R639" s="132">
        <f>Q639*H639</f>
        <v>0.53922000000000003</v>
      </c>
      <c r="S639" s="132">
        <v>0</v>
      </c>
      <c r="T639" s="133">
        <f>S639*H639</f>
        <v>0</v>
      </c>
      <c r="AR639" s="134" t="s">
        <v>138</v>
      </c>
      <c r="AT639" s="134" t="s">
        <v>133</v>
      </c>
      <c r="AU639" s="134" t="s">
        <v>139</v>
      </c>
      <c r="AY639" s="17" t="s">
        <v>131</v>
      </c>
      <c r="BE639" s="135">
        <f>IF(N639="základní",J639,0)</f>
        <v>0</v>
      </c>
      <c r="BF639" s="135">
        <f>IF(N639="snížená",J639,0)</f>
        <v>0</v>
      </c>
      <c r="BG639" s="135">
        <f>IF(N639="zákl. přenesená",J639,0)</f>
        <v>0</v>
      </c>
      <c r="BH639" s="135">
        <f>IF(N639="sníž. přenesená",J639,0)</f>
        <v>0</v>
      </c>
      <c r="BI639" s="135">
        <f>IF(N639="nulová",J639,0)</f>
        <v>0</v>
      </c>
      <c r="BJ639" s="17" t="s">
        <v>139</v>
      </c>
      <c r="BK639" s="135">
        <f>ROUND(I639*H639,2)</f>
        <v>0</v>
      </c>
      <c r="BL639" s="17" t="s">
        <v>138</v>
      </c>
      <c r="BM639" s="134" t="s">
        <v>571</v>
      </c>
    </row>
    <row r="640" spans="2:65" s="1" customFormat="1" ht="19.2">
      <c r="B640" s="32"/>
      <c r="D640" s="136" t="s">
        <v>141</v>
      </c>
      <c r="F640" s="137" t="s">
        <v>572</v>
      </c>
      <c r="I640" s="138"/>
      <c r="L640" s="32"/>
      <c r="M640" s="139"/>
      <c r="T640" s="53"/>
      <c r="AT640" s="17" t="s">
        <v>141</v>
      </c>
      <c r="AU640" s="17" t="s">
        <v>139</v>
      </c>
    </row>
    <row r="641" spans="2:65" s="1" customFormat="1" ht="10.199999999999999">
      <c r="B641" s="32"/>
      <c r="D641" s="140" t="s">
        <v>143</v>
      </c>
      <c r="F641" s="141" t="s">
        <v>573</v>
      </c>
      <c r="I641" s="138"/>
      <c r="L641" s="32"/>
      <c r="M641" s="139"/>
      <c r="T641" s="53"/>
      <c r="AT641" s="17" t="s">
        <v>143</v>
      </c>
      <c r="AU641" s="17" t="s">
        <v>139</v>
      </c>
    </row>
    <row r="642" spans="2:65" s="12" customFormat="1" ht="10.199999999999999">
      <c r="B642" s="142"/>
      <c r="D642" s="136" t="s">
        <v>145</v>
      </c>
      <c r="E642" s="143" t="s">
        <v>19</v>
      </c>
      <c r="F642" s="144" t="s">
        <v>354</v>
      </c>
      <c r="H642" s="143" t="s">
        <v>19</v>
      </c>
      <c r="I642" s="145"/>
      <c r="L642" s="142"/>
      <c r="M642" s="146"/>
      <c r="T642" s="147"/>
      <c r="AT642" s="143" t="s">
        <v>145</v>
      </c>
      <c r="AU642" s="143" t="s">
        <v>139</v>
      </c>
      <c r="AV642" s="12" t="s">
        <v>14</v>
      </c>
      <c r="AW642" s="12" t="s">
        <v>35</v>
      </c>
      <c r="AX642" s="12" t="s">
        <v>73</v>
      </c>
      <c r="AY642" s="143" t="s">
        <v>131</v>
      </c>
    </row>
    <row r="643" spans="2:65" s="13" customFormat="1" ht="10.199999999999999">
      <c r="B643" s="148"/>
      <c r="D643" s="136" t="s">
        <v>145</v>
      </c>
      <c r="E643" s="149" t="s">
        <v>19</v>
      </c>
      <c r="F643" s="150" t="s">
        <v>355</v>
      </c>
      <c r="H643" s="151">
        <v>94.6</v>
      </c>
      <c r="I643" s="152"/>
      <c r="L643" s="148"/>
      <c r="M643" s="153"/>
      <c r="T643" s="154"/>
      <c r="AT643" s="149" t="s">
        <v>145</v>
      </c>
      <c r="AU643" s="149" t="s">
        <v>139</v>
      </c>
      <c r="AV643" s="13" t="s">
        <v>139</v>
      </c>
      <c r="AW643" s="13" t="s">
        <v>35</v>
      </c>
      <c r="AX643" s="13" t="s">
        <v>14</v>
      </c>
      <c r="AY643" s="149" t="s">
        <v>131</v>
      </c>
    </row>
    <row r="644" spans="2:65" s="1" customFormat="1" ht="24.15" customHeight="1">
      <c r="B644" s="32"/>
      <c r="C644" s="123" t="s">
        <v>574</v>
      </c>
      <c r="D644" s="123" t="s">
        <v>133</v>
      </c>
      <c r="E644" s="124" t="s">
        <v>575</v>
      </c>
      <c r="F644" s="125" t="s">
        <v>576</v>
      </c>
      <c r="G644" s="126" t="s">
        <v>136</v>
      </c>
      <c r="H644" s="127">
        <v>843.57</v>
      </c>
      <c r="I644" s="128"/>
      <c r="J644" s="129">
        <f>ROUND(I644*H644,2)</f>
        <v>0</v>
      </c>
      <c r="K644" s="125" t="s">
        <v>137</v>
      </c>
      <c r="L644" s="32"/>
      <c r="M644" s="130" t="s">
        <v>19</v>
      </c>
      <c r="N644" s="131" t="s">
        <v>45</v>
      </c>
      <c r="P644" s="132">
        <f>O644*H644</f>
        <v>0</v>
      </c>
      <c r="Q644" s="132">
        <v>3.3E-3</v>
      </c>
      <c r="R644" s="132">
        <f>Q644*H644</f>
        <v>2.7837810000000003</v>
      </c>
      <c r="S644" s="132">
        <v>0</v>
      </c>
      <c r="T644" s="133">
        <f>S644*H644</f>
        <v>0</v>
      </c>
      <c r="AR644" s="134" t="s">
        <v>138</v>
      </c>
      <c r="AT644" s="134" t="s">
        <v>133</v>
      </c>
      <c r="AU644" s="134" t="s">
        <v>139</v>
      </c>
      <c r="AY644" s="17" t="s">
        <v>131</v>
      </c>
      <c r="BE644" s="135">
        <f>IF(N644="základní",J644,0)</f>
        <v>0</v>
      </c>
      <c r="BF644" s="135">
        <f>IF(N644="snížená",J644,0)</f>
        <v>0</v>
      </c>
      <c r="BG644" s="135">
        <f>IF(N644="zákl. přenesená",J644,0)</f>
        <v>0</v>
      </c>
      <c r="BH644" s="135">
        <f>IF(N644="sníž. přenesená",J644,0)</f>
        <v>0</v>
      </c>
      <c r="BI644" s="135">
        <f>IF(N644="nulová",J644,0)</f>
        <v>0</v>
      </c>
      <c r="BJ644" s="17" t="s">
        <v>139</v>
      </c>
      <c r="BK644" s="135">
        <f>ROUND(I644*H644,2)</f>
        <v>0</v>
      </c>
      <c r="BL644" s="17" t="s">
        <v>138</v>
      </c>
      <c r="BM644" s="134" t="s">
        <v>577</v>
      </c>
    </row>
    <row r="645" spans="2:65" s="1" customFormat="1" ht="19.2">
      <c r="B645" s="32"/>
      <c r="D645" s="136" t="s">
        <v>141</v>
      </c>
      <c r="F645" s="137" t="s">
        <v>578</v>
      </c>
      <c r="I645" s="138"/>
      <c r="L645" s="32"/>
      <c r="M645" s="139"/>
      <c r="T645" s="53"/>
      <c r="AT645" s="17" t="s">
        <v>141</v>
      </c>
      <c r="AU645" s="17" t="s">
        <v>139</v>
      </c>
    </row>
    <row r="646" spans="2:65" s="1" customFormat="1" ht="10.199999999999999">
      <c r="B646" s="32"/>
      <c r="D646" s="140" t="s">
        <v>143</v>
      </c>
      <c r="F646" s="141" t="s">
        <v>579</v>
      </c>
      <c r="I646" s="138"/>
      <c r="L646" s="32"/>
      <c r="M646" s="139"/>
      <c r="T646" s="53"/>
      <c r="AT646" s="17" t="s">
        <v>143</v>
      </c>
      <c r="AU646" s="17" t="s">
        <v>139</v>
      </c>
    </row>
    <row r="647" spans="2:65" s="12" customFormat="1" ht="10.199999999999999">
      <c r="B647" s="142"/>
      <c r="D647" s="136" t="s">
        <v>145</v>
      </c>
      <c r="E647" s="143" t="s">
        <v>19</v>
      </c>
      <c r="F647" s="144" t="s">
        <v>351</v>
      </c>
      <c r="H647" s="143" t="s">
        <v>19</v>
      </c>
      <c r="I647" s="145"/>
      <c r="L647" s="142"/>
      <c r="M647" s="146"/>
      <c r="T647" s="147"/>
      <c r="AT647" s="143" t="s">
        <v>145</v>
      </c>
      <c r="AU647" s="143" t="s">
        <v>139</v>
      </c>
      <c r="AV647" s="12" t="s">
        <v>14</v>
      </c>
      <c r="AW647" s="12" t="s">
        <v>35</v>
      </c>
      <c r="AX647" s="12" t="s">
        <v>73</v>
      </c>
      <c r="AY647" s="143" t="s">
        <v>131</v>
      </c>
    </row>
    <row r="648" spans="2:65" s="13" customFormat="1" ht="10.199999999999999">
      <c r="B648" s="148"/>
      <c r="D648" s="136" t="s">
        <v>145</v>
      </c>
      <c r="E648" s="149" t="s">
        <v>19</v>
      </c>
      <c r="F648" s="150" t="s">
        <v>352</v>
      </c>
      <c r="H648" s="151">
        <v>42.33</v>
      </c>
      <c r="I648" s="152"/>
      <c r="L648" s="148"/>
      <c r="M648" s="153"/>
      <c r="T648" s="154"/>
      <c r="AT648" s="149" t="s">
        <v>145</v>
      </c>
      <c r="AU648" s="149" t="s">
        <v>139</v>
      </c>
      <c r="AV648" s="13" t="s">
        <v>139</v>
      </c>
      <c r="AW648" s="13" t="s">
        <v>35</v>
      </c>
      <c r="AX648" s="13" t="s">
        <v>73</v>
      </c>
      <c r="AY648" s="149" t="s">
        <v>131</v>
      </c>
    </row>
    <row r="649" spans="2:65" s="13" customFormat="1" ht="10.199999999999999">
      <c r="B649" s="148"/>
      <c r="D649" s="136" t="s">
        <v>145</v>
      </c>
      <c r="E649" s="149" t="s">
        <v>19</v>
      </c>
      <c r="F649" s="150" t="s">
        <v>353</v>
      </c>
      <c r="H649" s="151">
        <v>1.35</v>
      </c>
      <c r="I649" s="152"/>
      <c r="L649" s="148"/>
      <c r="M649" s="153"/>
      <c r="T649" s="154"/>
      <c r="AT649" s="149" t="s">
        <v>145</v>
      </c>
      <c r="AU649" s="149" t="s">
        <v>139</v>
      </c>
      <c r="AV649" s="13" t="s">
        <v>139</v>
      </c>
      <c r="AW649" s="13" t="s">
        <v>35</v>
      </c>
      <c r="AX649" s="13" t="s">
        <v>73</v>
      </c>
      <c r="AY649" s="149" t="s">
        <v>131</v>
      </c>
    </row>
    <row r="650" spans="2:65" s="12" customFormat="1" ht="10.199999999999999">
      <c r="B650" s="142"/>
      <c r="D650" s="136" t="s">
        <v>145</v>
      </c>
      <c r="E650" s="143" t="s">
        <v>19</v>
      </c>
      <c r="F650" s="144" t="s">
        <v>354</v>
      </c>
      <c r="H650" s="143" t="s">
        <v>19</v>
      </c>
      <c r="I650" s="145"/>
      <c r="L650" s="142"/>
      <c r="M650" s="146"/>
      <c r="T650" s="147"/>
      <c r="AT650" s="143" t="s">
        <v>145</v>
      </c>
      <c r="AU650" s="143" t="s">
        <v>139</v>
      </c>
      <c r="AV650" s="12" t="s">
        <v>14</v>
      </c>
      <c r="AW650" s="12" t="s">
        <v>35</v>
      </c>
      <c r="AX650" s="12" t="s">
        <v>73</v>
      </c>
      <c r="AY650" s="143" t="s">
        <v>131</v>
      </c>
    </row>
    <row r="651" spans="2:65" s="13" customFormat="1" ht="10.199999999999999">
      <c r="B651" s="148"/>
      <c r="D651" s="136" t="s">
        <v>145</v>
      </c>
      <c r="E651" s="149" t="s">
        <v>19</v>
      </c>
      <c r="F651" s="150" t="s">
        <v>355</v>
      </c>
      <c r="H651" s="151">
        <v>94.6</v>
      </c>
      <c r="I651" s="152"/>
      <c r="L651" s="148"/>
      <c r="M651" s="153"/>
      <c r="T651" s="154"/>
      <c r="AT651" s="149" t="s">
        <v>145</v>
      </c>
      <c r="AU651" s="149" t="s">
        <v>139</v>
      </c>
      <c r="AV651" s="13" t="s">
        <v>139</v>
      </c>
      <c r="AW651" s="13" t="s">
        <v>35</v>
      </c>
      <c r="AX651" s="13" t="s">
        <v>73</v>
      </c>
      <c r="AY651" s="149" t="s">
        <v>131</v>
      </c>
    </row>
    <row r="652" spans="2:65" s="12" customFormat="1" ht="10.199999999999999">
      <c r="B652" s="142"/>
      <c r="D652" s="136" t="s">
        <v>145</v>
      </c>
      <c r="E652" s="143" t="s">
        <v>19</v>
      </c>
      <c r="F652" s="144" t="s">
        <v>356</v>
      </c>
      <c r="H652" s="143" t="s">
        <v>19</v>
      </c>
      <c r="I652" s="145"/>
      <c r="L652" s="142"/>
      <c r="M652" s="146"/>
      <c r="T652" s="147"/>
      <c r="AT652" s="143" t="s">
        <v>145</v>
      </c>
      <c r="AU652" s="143" t="s">
        <v>139</v>
      </c>
      <c r="AV652" s="12" t="s">
        <v>14</v>
      </c>
      <c r="AW652" s="12" t="s">
        <v>35</v>
      </c>
      <c r="AX652" s="12" t="s">
        <v>73</v>
      </c>
      <c r="AY652" s="143" t="s">
        <v>131</v>
      </c>
    </row>
    <row r="653" spans="2:65" s="13" customFormat="1" ht="10.199999999999999">
      <c r="B653" s="148"/>
      <c r="D653" s="136" t="s">
        <v>145</v>
      </c>
      <c r="E653" s="149" t="s">
        <v>19</v>
      </c>
      <c r="F653" s="150" t="s">
        <v>357</v>
      </c>
      <c r="H653" s="151">
        <v>708.75</v>
      </c>
      <c r="I653" s="152"/>
      <c r="L653" s="148"/>
      <c r="M653" s="153"/>
      <c r="T653" s="154"/>
      <c r="AT653" s="149" t="s">
        <v>145</v>
      </c>
      <c r="AU653" s="149" t="s">
        <v>139</v>
      </c>
      <c r="AV653" s="13" t="s">
        <v>139</v>
      </c>
      <c r="AW653" s="13" t="s">
        <v>35</v>
      </c>
      <c r="AX653" s="13" t="s">
        <v>73</v>
      </c>
      <c r="AY653" s="149" t="s">
        <v>131</v>
      </c>
    </row>
    <row r="654" spans="2:65" s="12" customFormat="1" ht="10.199999999999999">
      <c r="B654" s="142"/>
      <c r="D654" s="136" t="s">
        <v>145</v>
      </c>
      <c r="E654" s="143" t="s">
        <v>19</v>
      </c>
      <c r="F654" s="144" t="s">
        <v>358</v>
      </c>
      <c r="H654" s="143" t="s">
        <v>19</v>
      </c>
      <c r="I654" s="145"/>
      <c r="L654" s="142"/>
      <c r="M654" s="146"/>
      <c r="T654" s="147"/>
      <c r="AT654" s="143" t="s">
        <v>145</v>
      </c>
      <c r="AU654" s="143" t="s">
        <v>139</v>
      </c>
      <c r="AV654" s="12" t="s">
        <v>14</v>
      </c>
      <c r="AW654" s="12" t="s">
        <v>35</v>
      </c>
      <c r="AX654" s="12" t="s">
        <v>73</v>
      </c>
      <c r="AY654" s="143" t="s">
        <v>131</v>
      </c>
    </row>
    <row r="655" spans="2:65" s="13" customFormat="1" ht="10.199999999999999">
      <c r="B655" s="148"/>
      <c r="D655" s="136" t="s">
        <v>145</v>
      </c>
      <c r="E655" s="149" t="s">
        <v>19</v>
      </c>
      <c r="F655" s="150" t="s">
        <v>359</v>
      </c>
      <c r="H655" s="151">
        <v>40</v>
      </c>
      <c r="I655" s="152"/>
      <c r="L655" s="148"/>
      <c r="M655" s="153"/>
      <c r="T655" s="154"/>
      <c r="AT655" s="149" t="s">
        <v>145</v>
      </c>
      <c r="AU655" s="149" t="s">
        <v>139</v>
      </c>
      <c r="AV655" s="13" t="s">
        <v>139</v>
      </c>
      <c r="AW655" s="13" t="s">
        <v>35</v>
      </c>
      <c r="AX655" s="13" t="s">
        <v>73</v>
      </c>
      <c r="AY655" s="149" t="s">
        <v>131</v>
      </c>
    </row>
    <row r="656" spans="2:65" s="12" customFormat="1" ht="10.199999999999999">
      <c r="B656" s="142"/>
      <c r="D656" s="136" t="s">
        <v>145</v>
      </c>
      <c r="E656" s="143" t="s">
        <v>19</v>
      </c>
      <c r="F656" s="144" t="s">
        <v>282</v>
      </c>
      <c r="H656" s="143" t="s">
        <v>19</v>
      </c>
      <c r="I656" s="145"/>
      <c r="L656" s="142"/>
      <c r="M656" s="146"/>
      <c r="T656" s="147"/>
      <c r="AT656" s="143" t="s">
        <v>145</v>
      </c>
      <c r="AU656" s="143" t="s">
        <v>139</v>
      </c>
      <c r="AV656" s="12" t="s">
        <v>14</v>
      </c>
      <c r="AW656" s="12" t="s">
        <v>35</v>
      </c>
      <c r="AX656" s="12" t="s">
        <v>73</v>
      </c>
      <c r="AY656" s="143" t="s">
        <v>131</v>
      </c>
    </row>
    <row r="657" spans="2:51" s="13" customFormat="1" ht="10.199999999999999">
      <c r="B657" s="148"/>
      <c r="D657" s="136" t="s">
        <v>145</v>
      </c>
      <c r="E657" s="149" t="s">
        <v>19</v>
      </c>
      <c r="F657" s="150" t="s">
        <v>360</v>
      </c>
      <c r="H657" s="151">
        <v>-60</v>
      </c>
      <c r="I657" s="152"/>
      <c r="L657" s="148"/>
      <c r="M657" s="153"/>
      <c r="T657" s="154"/>
      <c r="AT657" s="149" t="s">
        <v>145</v>
      </c>
      <c r="AU657" s="149" t="s">
        <v>139</v>
      </c>
      <c r="AV657" s="13" t="s">
        <v>139</v>
      </c>
      <c r="AW657" s="13" t="s">
        <v>35</v>
      </c>
      <c r="AX657" s="13" t="s">
        <v>73</v>
      </c>
      <c r="AY657" s="149" t="s">
        <v>131</v>
      </c>
    </row>
    <row r="658" spans="2:51" s="12" customFormat="1" ht="10.199999999999999">
      <c r="B658" s="142"/>
      <c r="D658" s="136" t="s">
        <v>145</v>
      </c>
      <c r="E658" s="143" t="s">
        <v>19</v>
      </c>
      <c r="F658" s="144" t="s">
        <v>284</v>
      </c>
      <c r="H658" s="143" t="s">
        <v>19</v>
      </c>
      <c r="I658" s="145"/>
      <c r="L658" s="142"/>
      <c r="M658" s="146"/>
      <c r="T658" s="147"/>
      <c r="AT658" s="143" t="s">
        <v>145</v>
      </c>
      <c r="AU658" s="143" t="s">
        <v>139</v>
      </c>
      <c r="AV658" s="12" t="s">
        <v>14</v>
      </c>
      <c r="AW658" s="12" t="s">
        <v>35</v>
      </c>
      <c r="AX658" s="12" t="s">
        <v>73</v>
      </c>
      <c r="AY658" s="143" t="s">
        <v>131</v>
      </c>
    </row>
    <row r="659" spans="2:51" s="13" customFormat="1" ht="10.199999999999999">
      <c r="B659" s="148"/>
      <c r="D659" s="136" t="s">
        <v>145</v>
      </c>
      <c r="E659" s="149" t="s">
        <v>19</v>
      </c>
      <c r="F659" s="150" t="s">
        <v>361</v>
      </c>
      <c r="H659" s="151">
        <v>-14.4</v>
      </c>
      <c r="I659" s="152"/>
      <c r="L659" s="148"/>
      <c r="M659" s="153"/>
      <c r="T659" s="154"/>
      <c r="AT659" s="149" t="s">
        <v>145</v>
      </c>
      <c r="AU659" s="149" t="s">
        <v>139</v>
      </c>
      <c r="AV659" s="13" t="s">
        <v>139</v>
      </c>
      <c r="AW659" s="13" t="s">
        <v>35</v>
      </c>
      <c r="AX659" s="13" t="s">
        <v>73</v>
      </c>
      <c r="AY659" s="149" t="s">
        <v>131</v>
      </c>
    </row>
    <row r="660" spans="2:51" s="13" customFormat="1" ht="10.199999999999999">
      <c r="B660" s="148"/>
      <c r="D660" s="136" t="s">
        <v>145</v>
      </c>
      <c r="E660" s="149" t="s">
        <v>19</v>
      </c>
      <c r="F660" s="150" t="s">
        <v>362</v>
      </c>
      <c r="H660" s="151">
        <v>-12.42</v>
      </c>
      <c r="I660" s="152"/>
      <c r="L660" s="148"/>
      <c r="M660" s="153"/>
      <c r="T660" s="154"/>
      <c r="AT660" s="149" t="s">
        <v>145</v>
      </c>
      <c r="AU660" s="149" t="s">
        <v>139</v>
      </c>
      <c r="AV660" s="13" t="s">
        <v>139</v>
      </c>
      <c r="AW660" s="13" t="s">
        <v>35</v>
      </c>
      <c r="AX660" s="13" t="s">
        <v>73</v>
      </c>
      <c r="AY660" s="149" t="s">
        <v>131</v>
      </c>
    </row>
    <row r="661" spans="2:51" s="12" customFormat="1" ht="10.199999999999999">
      <c r="B661" s="142"/>
      <c r="D661" s="136" t="s">
        <v>145</v>
      </c>
      <c r="E661" s="143" t="s">
        <v>19</v>
      </c>
      <c r="F661" s="144" t="s">
        <v>287</v>
      </c>
      <c r="H661" s="143" t="s">
        <v>19</v>
      </c>
      <c r="I661" s="145"/>
      <c r="L661" s="142"/>
      <c r="M661" s="146"/>
      <c r="T661" s="147"/>
      <c r="AT661" s="143" t="s">
        <v>145</v>
      </c>
      <c r="AU661" s="143" t="s">
        <v>139</v>
      </c>
      <c r="AV661" s="12" t="s">
        <v>14</v>
      </c>
      <c r="AW661" s="12" t="s">
        <v>35</v>
      </c>
      <c r="AX661" s="12" t="s">
        <v>73</v>
      </c>
      <c r="AY661" s="143" t="s">
        <v>131</v>
      </c>
    </row>
    <row r="662" spans="2:51" s="13" customFormat="1" ht="10.199999999999999">
      <c r="B662" s="148"/>
      <c r="D662" s="136" t="s">
        <v>145</v>
      </c>
      <c r="E662" s="149" t="s">
        <v>19</v>
      </c>
      <c r="F662" s="150" t="s">
        <v>363</v>
      </c>
      <c r="H662" s="151">
        <v>-7.52</v>
      </c>
      <c r="I662" s="152"/>
      <c r="L662" s="148"/>
      <c r="M662" s="153"/>
      <c r="T662" s="154"/>
      <c r="AT662" s="149" t="s">
        <v>145</v>
      </c>
      <c r="AU662" s="149" t="s">
        <v>139</v>
      </c>
      <c r="AV662" s="13" t="s">
        <v>139</v>
      </c>
      <c r="AW662" s="13" t="s">
        <v>35</v>
      </c>
      <c r="AX662" s="13" t="s">
        <v>73</v>
      </c>
      <c r="AY662" s="149" t="s">
        <v>131</v>
      </c>
    </row>
    <row r="663" spans="2:51" s="12" customFormat="1" ht="10.199999999999999">
      <c r="B663" s="142"/>
      <c r="D663" s="136" t="s">
        <v>145</v>
      </c>
      <c r="E663" s="143" t="s">
        <v>19</v>
      </c>
      <c r="F663" s="144" t="s">
        <v>289</v>
      </c>
      <c r="H663" s="143" t="s">
        <v>19</v>
      </c>
      <c r="I663" s="145"/>
      <c r="L663" s="142"/>
      <c r="M663" s="146"/>
      <c r="T663" s="147"/>
      <c r="AT663" s="143" t="s">
        <v>145</v>
      </c>
      <c r="AU663" s="143" t="s">
        <v>139</v>
      </c>
      <c r="AV663" s="12" t="s">
        <v>14</v>
      </c>
      <c r="AW663" s="12" t="s">
        <v>35</v>
      </c>
      <c r="AX663" s="12" t="s">
        <v>73</v>
      </c>
      <c r="AY663" s="143" t="s">
        <v>131</v>
      </c>
    </row>
    <row r="664" spans="2:51" s="13" customFormat="1" ht="10.199999999999999">
      <c r="B664" s="148"/>
      <c r="D664" s="136" t="s">
        <v>145</v>
      </c>
      <c r="E664" s="149" t="s">
        <v>19</v>
      </c>
      <c r="F664" s="150" t="s">
        <v>364</v>
      </c>
      <c r="H664" s="151">
        <v>-5.76</v>
      </c>
      <c r="I664" s="152"/>
      <c r="L664" s="148"/>
      <c r="M664" s="153"/>
      <c r="T664" s="154"/>
      <c r="AT664" s="149" t="s">
        <v>145</v>
      </c>
      <c r="AU664" s="149" t="s">
        <v>139</v>
      </c>
      <c r="AV664" s="13" t="s">
        <v>139</v>
      </c>
      <c r="AW664" s="13" t="s">
        <v>35</v>
      </c>
      <c r="AX664" s="13" t="s">
        <v>73</v>
      </c>
      <c r="AY664" s="149" t="s">
        <v>131</v>
      </c>
    </row>
    <row r="665" spans="2:51" s="12" customFormat="1" ht="10.199999999999999">
      <c r="B665" s="142"/>
      <c r="D665" s="136" t="s">
        <v>145</v>
      </c>
      <c r="E665" s="143" t="s">
        <v>19</v>
      </c>
      <c r="F665" s="144" t="s">
        <v>282</v>
      </c>
      <c r="H665" s="143" t="s">
        <v>19</v>
      </c>
      <c r="I665" s="145"/>
      <c r="L665" s="142"/>
      <c r="M665" s="146"/>
      <c r="T665" s="147"/>
      <c r="AT665" s="143" t="s">
        <v>145</v>
      </c>
      <c r="AU665" s="143" t="s">
        <v>139</v>
      </c>
      <c r="AV665" s="12" t="s">
        <v>14</v>
      </c>
      <c r="AW665" s="12" t="s">
        <v>35</v>
      </c>
      <c r="AX665" s="12" t="s">
        <v>73</v>
      </c>
      <c r="AY665" s="143" t="s">
        <v>131</v>
      </c>
    </row>
    <row r="666" spans="2:51" s="13" customFormat="1" ht="10.199999999999999">
      <c r="B666" s="148"/>
      <c r="D666" s="136" t="s">
        <v>145</v>
      </c>
      <c r="E666" s="149" t="s">
        <v>19</v>
      </c>
      <c r="F666" s="150" t="s">
        <v>365</v>
      </c>
      <c r="H666" s="151">
        <v>35.25</v>
      </c>
      <c r="I666" s="152"/>
      <c r="L666" s="148"/>
      <c r="M666" s="153"/>
      <c r="T666" s="154"/>
      <c r="AT666" s="149" t="s">
        <v>145</v>
      </c>
      <c r="AU666" s="149" t="s">
        <v>139</v>
      </c>
      <c r="AV666" s="13" t="s">
        <v>139</v>
      </c>
      <c r="AW666" s="13" t="s">
        <v>35</v>
      </c>
      <c r="AX666" s="13" t="s">
        <v>73</v>
      </c>
      <c r="AY666" s="149" t="s">
        <v>131</v>
      </c>
    </row>
    <row r="667" spans="2:51" s="12" customFormat="1" ht="10.199999999999999">
      <c r="B667" s="142"/>
      <c r="D667" s="136" t="s">
        <v>145</v>
      </c>
      <c r="E667" s="143" t="s">
        <v>19</v>
      </c>
      <c r="F667" s="144" t="s">
        <v>284</v>
      </c>
      <c r="H667" s="143" t="s">
        <v>19</v>
      </c>
      <c r="I667" s="145"/>
      <c r="L667" s="142"/>
      <c r="M667" s="146"/>
      <c r="T667" s="147"/>
      <c r="AT667" s="143" t="s">
        <v>145</v>
      </c>
      <c r="AU667" s="143" t="s">
        <v>139</v>
      </c>
      <c r="AV667" s="12" t="s">
        <v>14</v>
      </c>
      <c r="AW667" s="12" t="s">
        <v>35</v>
      </c>
      <c r="AX667" s="12" t="s">
        <v>73</v>
      </c>
      <c r="AY667" s="143" t="s">
        <v>131</v>
      </c>
    </row>
    <row r="668" spans="2:51" s="13" customFormat="1" ht="10.199999999999999">
      <c r="B668" s="148"/>
      <c r="D668" s="136" t="s">
        <v>145</v>
      </c>
      <c r="E668" s="149" t="s">
        <v>19</v>
      </c>
      <c r="F668" s="150" t="s">
        <v>366</v>
      </c>
      <c r="H668" s="151">
        <v>5.58</v>
      </c>
      <c r="I668" s="152"/>
      <c r="L668" s="148"/>
      <c r="M668" s="153"/>
      <c r="T668" s="154"/>
      <c r="AT668" s="149" t="s">
        <v>145</v>
      </c>
      <c r="AU668" s="149" t="s">
        <v>139</v>
      </c>
      <c r="AV668" s="13" t="s">
        <v>139</v>
      </c>
      <c r="AW668" s="13" t="s">
        <v>35</v>
      </c>
      <c r="AX668" s="13" t="s">
        <v>73</v>
      </c>
      <c r="AY668" s="149" t="s">
        <v>131</v>
      </c>
    </row>
    <row r="669" spans="2:51" s="13" customFormat="1" ht="10.199999999999999">
      <c r="B669" s="148"/>
      <c r="D669" s="136" t="s">
        <v>145</v>
      </c>
      <c r="E669" s="149" t="s">
        <v>19</v>
      </c>
      <c r="F669" s="150" t="s">
        <v>367</v>
      </c>
      <c r="H669" s="151">
        <v>7.56</v>
      </c>
      <c r="I669" s="152"/>
      <c r="L669" s="148"/>
      <c r="M669" s="153"/>
      <c r="T669" s="154"/>
      <c r="AT669" s="149" t="s">
        <v>145</v>
      </c>
      <c r="AU669" s="149" t="s">
        <v>139</v>
      </c>
      <c r="AV669" s="13" t="s">
        <v>139</v>
      </c>
      <c r="AW669" s="13" t="s">
        <v>35</v>
      </c>
      <c r="AX669" s="13" t="s">
        <v>73</v>
      </c>
      <c r="AY669" s="149" t="s">
        <v>131</v>
      </c>
    </row>
    <row r="670" spans="2:51" s="12" customFormat="1" ht="10.199999999999999">
      <c r="B670" s="142"/>
      <c r="D670" s="136" t="s">
        <v>145</v>
      </c>
      <c r="E670" s="143" t="s">
        <v>19</v>
      </c>
      <c r="F670" s="144" t="s">
        <v>287</v>
      </c>
      <c r="H670" s="143" t="s">
        <v>19</v>
      </c>
      <c r="I670" s="145"/>
      <c r="L670" s="142"/>
      <c r="M670" s="146"/>
      <c r="T670" s="147"/>
      <c r="AT670" s="143" t="s">
        <v>145</v>
      </c>
      <c r="AU670" s="143" t="s">
        <v>139</v>
      </c>
      <c r="AV670" s="12" t="s">
        <v>14</v>
      </c>
      <c r="AW670" s="12" t="s">
        <v>35</v>
      </c>
      <c r="AX670" s="12" t="s">
        <v>73</v>
      </c>
      <c r="AY670" s="143" t="s">
        <v>131</v>
      </c>
    </row>
    <row r="671" spans="2:51" s="13" customFormat="1" ht="10.199999999999999">
      <c r="B671" s="148"/>
      <c r="D671" s="136" t="s">
        <v>145</v>
      </c>
      <c r="E671" s="149" t="s">
        <v>19</v>
      </c>
      <c r="F671" s="150" t="s">
        <v>368</v>
      </c>
      <c r="H671" s="151">
        <v>3.33</v>
      </c>
      <c r="I671" s="152"/>
      <c r="L671" s="148"/>
      <c r="M671" s="153"/>
      <c r="T671" s="154"/>
      <c r="AT671" s="149" t="s">
        <v>145</v>
      </c>
      <c r="AU671" s="149" t="s">
        <v>139</v>
      </c>
      <c r="AV671" s="13" t="s">
        <v>139</v>
      </c>
      <c r="AW671" s="13" t="s">
        <v>35</v>
      </c>
      <c r="AX671" s="13" t="s">
        <v>73</v>
      </c>
      <c r="AY671" s="149" t="s">
        <v>131</v>
      </c>
    </row>
    <row r="672" spans="2:51" s="12" customFormat="1" ht="10.199999999999999">
      <c r="B672" s="142"/>
      <c r="D672" s="136" t="s">
        <v>145</v>
      </c>
      <c r="E672" s="143" t="s">
        <v>19</v>
      </c>
      <c r="F672" s="144" t="s">
        <v>289</v>
      </c>
      <c r="H672" s="143" t="s">
        <v>19</v>
      </c>
      <c r="I672" s="145"/>
      <c r="L672" s="142"/>
      <c r="M672" s="146"/>
      <c r="T672" s="147"/>
      <c r="AT672" s="143" t="s">
        <v>145</v>
      </c>
      <c r="AU672" s="143" t="s">
        <v>139</v>
      </c>
      <c r="AV672" s="12" t="s">
        <v>14</v>
      </c>
      <c r="AW672" s="12" t="s">
        <v>35</v>
      </c>
      <c r="AX672" s="12" t="s">
        <v>73</v>
      </c>
      <c r="AY672" s="143" t="s">
        <v>131</v>
      </c>
    </row>
    <row r="673" spans="2:65" s="13" customFormat="1" ht="10.199999999999999">
      <c r="B673" s="148"/>
      <c r="D673" s="136" t="s">
        <v>145</v>
      </c>
      <c r="E673" s="149" t="s">
        <v>19</v>
      </c>
      <c r="F673" s="150" t="s">
        <v>369</v>
      </c>
      <c r="H673" s="151">
        <v>4.92</v>
      </c>
      <c r="I673" s="152"/>
      <c r="L673" s="148"/>
      <c r="M673" s="153"/>
      <c r="T673" s="154"/>
      <c r="AT673" s="149" t="s">
        <v>145</v>
      </c>
      <c r="AU673" s="149" t="s">
        <v>139</v>
      </c>
      <c r="AV673" s="13" t="s">
        <v>139</v>
      </c>
      <c r="AW673" s="13" t="s">
        <v>35</v>
      </c>
      <c r="AX673" s="13" t="s">
        <v>73</v>
      </c>
      <c r="AY673" s="149" t="s">
        <v>131</v>
      </c>
    </row>
    <row r="674" spans="2:65" s="14" customFormat="1" ht="10.199999999999999">
      <c r="B674" s="155"/>
      <c r="D674" s="136" t="s">
        <v>145</v>
      </c>
      <c r="E674" s="156" t="s">
        <v>19</v>
      </c>
      <c r="F674" s="157" t="s">
        <v>166</v>
      </c>
      <c r="H674" s="158">
        <v>843.57</v>
      </c>
      <c r="I674" s="159"/>
      <c r="L674" s="155"/>
      <c r="M674" s="160"/>
      <c r="T674" s="161"/>
      <c r="AT674" s="156" t="s">
        <v>145</v>
      </c>
      <c r="AU674" s="156" t="s">
        <v>139</v>
      </c>
      <c r="AV674" s="14" t="s">
        <v>138</v>
      </c>
      <c r="AW674" s="14" t="s">
        <v>35</v>
      </c>
      <c r="AX674" s="14" t="s">
        <v>14</v>
      </c>
      <c r="AY674" s="156" t="s">
        <v>131</v>
      </c>
    </row>
    <row r="675" spans="2:65" s="1" customFormat="1" ht="24.15" customHeight="1">
      <c r="B675" s="32"/>
      <c r="C675" s="123" t="s">
        <v>580</v>
      </c>
      <c r="D675" s="123" t="s">
        <v>133</v>
      </c>
      <c r="E675" s="124" t="s">
        <v>581</v>
      </c>
      <c r="F675" s="125" t="s">
        <v>582</v>
      </c>
      <c r="G675" s="126" t="s">
        <v>402</v>
      </c>
      <c r="H675" s="127">
        <v>60.2</v>
      </c>
      <c r="I675" s="128"/>
      <c r="J675" s="129">
        <f>ROUND(I675*H675,2)</f>
        <v>0</v>
      </c>
      <c r="K675" s="125" t="s">
        <v>137</v>
      </c>
      <c r="L675" s="32"/>
      <c r="M675" s="130" t="s">
        <v>19</v>
      </c>
      <c r="N675" s="131" t="s">
        <v>45</v>
      </c>
      <c r="P675" s="132">
        <f>O675*H675</f>
        <v>0</v>
      </c>
      <c r="Q675" s="132">
        <v>2.0650000000000002E-2</v>
      </c>
      <c r="R675" s="132">
        <f>Q675*H675</f>
        <v>1.2431300000000001</v>
      </c>
      <c r="S675" s="132">
        <v>0</v>
      </c>
      <c r="T675" s="133">
        <f>S675*H675</f>
        <v>0</v>
      </c>
      <c r="AR675" s="134" t="s">
        <v>138</v>
      </c>
      <c r="AT675" s="134" t="s">
        <v>133</v>
      </c>
      <c r="AU675" s="134" t="s">
        <v>139</v>
      </c>
      <c r="AY675" s="17" t="s">
        <v>131</v>
      </c>
      <c r="BE675" s="135">
        <f>IF(N675="základní",J675,0)</f>
        <v>0</v>
      </c>
      <c r="BF675" s="135">
        <f>IF(N675="snížená",J675,0)</f>
        <v>0</v>
      </c>
      <c r="BG675" s="135">
        <f>IF(N675="zákl. přenesená",J675,0)</f>
        <v>0</v>
      </c>
      <c r="BH675" s="135">
        <f>IF(N675="sníž. přenesená",J675,0)</f>
        <v>0</v>
      </c>
      <c r="BI675" s="135">
        <f>IF(N675="nulová",J675,0)</f>
        <v>0</v>
      </c>
      <c r="BJ675" s="17" t="s">
        <v>139</v>
      </c>
      <c r="BK675" s="135">
        <f>ROUND(I675*H675,2)</f>
        <v>0</v>
      </c>
      <c r="BL675" s="17" t="s">
        <v>138</v>
      </c>
      <c r="BM675" s="134" t="s">
        <v>583</v>
      </c>
    </row>
    <row r="676" spans="2:65" s="1" customFormat="1" ht="19.2">
      <c r="B676" s="32"/>
      <c r="D676" s="136" t="s">
        <v>141</v>
      </c>
      <c r="F676" s="137" t="s">
        <v>584</v>
      </c>
      <c r="I676" s="138"/>
      <c r="L676" s="32"/>
      <c r="M676" s="139"/>
      <c r="T676" s="53"/>
      <c r="AT676" s="17" t="s">
        <v>141</v>
      </c>
      <c r="AU676" s="17" t="s">
        <v>139</v>
      </c>
    </row>
    <row r="677" spans="2:65" s="1" customFormat="1" ht="10.199999999999999">
      <c r="B677" s="32"/>
      <c r="D677" s="140" t="s">
        <v>143</v>
      </c>
      <c r="F677" s="141" t="s">
        <v>585</v>
      </c>
      <c r="I677" s="138"/>
      <c r="L677" s="32"/>
      <c r="M677" s="139"/>
      <c r="T677" s="53"/>
      <c r="AT677" s="17" t="s">
        <v>143</v>
      </c>
      <c r="AU677" s="17" t="s">
        <v>139</v>
      </c>
    </row>
    <row r="678" spans="2:65" s="12" customFormat="1" ht="10.199999999999999">
      <c r="B678" s="142"/>
      <c r="D678" s="136" t="s">
        <v>145</v>
      </c>
      <c r="E678" s="143" t="s">
        <v>19</v>
      </c>
      <c r="F678" s="144" t="s">
        <v>282</v>
      </c>
      <c r="H678" s="143" t="s">
        <v>19</v>
      </c>
      <c r="I678" s="145"/>
      <c r="L678" s="142"/>
      <c r="M678" s="146"/>
      <c r="T678" s="147"/>
      <c r="AT678" s="143" t="s">
        <v>145</v>
      </c>
      <c r="AU678" s="143" t="s">
        <v>139</v>
      </c>
      <c r="AV678" s="12" t="s">
        <v>14</v>
      </c>
      <c r="AW678" s="12" t="s">
        <v>35</v>
      </c>
      <c r="AX678" s="12" t="s">
        <v>73</v>
      </c>
      <c r="AY678" s="143" t="s">
        <v>131</v>
      </c>
    </row>
    <row r="679" spans="2:65" s="13" customFormat="1" ht="10.199999999999999">
      <c r="B679" s="148"/>
      <c r="D679" s="136" t="s">
        <v>145</v>
      </c>
      <c r="E679" s="149" t="s">
        <v>19</v>
      </c>
      <c r="F679" s="150" t="s">
        <v>431</v>
      </c>
      <c r="H679" s="151">
        <v>37.5</v>
      </c>
      <c r="I679" s="152"/>
      <c r="L679" s="148"/>
      <c r="M679" s="153"/>
      <c r="T679" s="154"/>
      <c r="AT679" s="149" t="s">
        <v>145</v>
      </c>
      <c r="AU679" s="149" t="s">
        <v>139</v>
      </c>
      <c r="AV679" s="13" t="s">
        <v>139</v>
      </c>
      <c r="AW679" s="13" t="s">
        <v>35</v>
      </c>
      <c r="AX679" s="13" t="s">
        <v>73</v>
      </c>
      <c r="AY679" s="149" t="s">
        <v>131</v>
      </c>
    </row>
    <row r="680" spans="2:65" s="12" customFormat="1" ht="10.199999999999999">
      <c r="B680" s="142"/>
      <c r="D680" s="136" t="s">
        <v>145</v>
      </c>
      <c r="E680" s="143" t="s">
        <v>19</v>
      </c>
      <c r="F680" s="144" t="s">
        <v>284</v>
      </c>
      <c r="H680" s="143" t="s">
        <v>19</v>
      </c>
      <c r="I680" s="145"/>
      <c r="L680" s="142"/>
      <c r="M680" s="146"/>
      <c r="T680" s="147"/>
      <c r="AT680" s="143" t="s">
        <v>145</v>
      </c>
      <c r="AU680" s="143" t="s">
        <v>139</v>
      </c>
      <c r="AV680" s="12" t="s">
        <v>14</v>
      </c>
      <c r="AW680" s="12" t="s">
        <v>35</v>
      </c>
      <c r="AX680" s="12" t="s">
        <v>73</v>
      </c>
      <c r="AY680" s="143" t="s">
        <v>131</v>
      </c>
    </row>
    <row r="681" spans="2:65" s="13" customFormat="1" ht="10.199999999999999">
      <c r="B681" s="148"/>
      <c r="D681" s="136" t="s">
        <v>145</v>
      </c>
      <c r="E681" s="149" t="s">
        <v>19</v>
      </c>
      <c r="F681" s="150" t="s">
        <v>432</v>
      </c>
      <c r="H681" s="151">
        <v>9</v>
      </c>
      <c r="I681" s="152"/>
      <c r="L681" s="148"/>
      <c r="M681" s="153"/>
      <c r="T681" s="154"/>
      <c r="AT681" s="149" t="s">
        <v>145</v>
      </c>
      <c r="AU681" s="149" t="s">
        <v>139</v>
      </c>
      <c r="AV681" s="13" t="s">
        <v>139</v>
      </c>
      <c r="AW681" s="13" t="s">
        <v>35</v>
      </c>
      <c r="AX681" s="13" t="s">
        <v>73</v>
      </c>
      <c r="AY681" s="149" t="s">
        <v>131</v>
      </c>
    </row>
    <row r="682" spans="2:65" s="13" customFormat="1" ht="10.199999999999999">
      <c r="B682" s="148"/>
      <c r="D682" s="136" t="s">
        <v>145</v>
      </c>
      <c r="E682" s="149" t="s">
        <v>19</v>
      </c>
      <c r="F682" s="150" t="s">
        <v>433</v>
      </c>
      <c r="H682" s="151">
        <v>5.4</v>
      </c>
      <c r="I682" s="152"/>
      <c r="L682" s="148"/>
      <c r="M682" s="153"/>
      <c r="T682" s="154"/>
      <c r="AT682" s="149" t="s">
        <v>145</v>
      </c>
      <c r="AU682" s="149" t="s">
        <v>139</v>
      </c>
      <c r="AV682" s="13" t="s">
        <v>139</v>
      </c>
      <c r="AW682" s="13" t="s">
        <v>35</v>
      </c>
      <c r="AX682" s="13" t="s">
        <v>73</v>
      </c>
      <c r="AY682" s="149" t="s">
        <v>131</v>
      </c>
    </row>
    <row r="683" spans="2:65" s="12" customFormat="1" ht="10.199999999999999">
      <c r="B683" s="142"/>
      <c r="D683" s="136" t="s">
        <v>145</v>
      </c>
      <c r="E683" s="143" t="s">
        <v>19</v>
      </c>
      <c r="F683" s="144" t="s">
        <v>287</v>
      </c>
      <c r="H683" s="143" t="s">
        <v>19</v>
      </c>
      <c r="I683" s="145"/>
      <c r="L683" s="142"/>
      <c r="M683" s="146"/>
      <c r="T683" s="147"/>
      <c r="AT683" s="143" t="s">
        <v>145</v>
      </c>
      <c r="AU683" s="143" t="s">
        <v>139</v>
      </c>
      <c r="AV683" s="12" t="s">
        <v>14</v>
      </c>
      <c r="AW683" s="12" t="s">
        <v>35</v>
      </c>
      <c r="AX683" s="12" t="s">
        <v>73</v>
      </c>
      <c r="AY683" s="143" t="s">
        <v>131</v>
      </c>
    </row>
    <row r="684" spans="2:65" s="13" customFormat="1" ht="10.199999999999999">
      <c r="B684" s="148"/>
      <c r="D684" s="136" t="s">
        <v>145</v>
      </c>
      <c r="E684" s="149" t="s">
        <v>19</v>
      </c>
      <c r="F684" s="150" t="s">
        <v>434</v>
      </c>
      <c r="H684" s="151">
        <v>4.7</v>
      </c>
      <c r="I684" s="152"/>
      <c r="L684" s="148"/>
      <c r="M684" s="153"/>
      <c r="T684" s="154"/>
      <c r="AT684" s="149" t="s">
        <v>145</v>
      </c>
      <c r="AU684" s="149" t="s">
        <v>139</v>
      </c>
      <c r="AV684" s="13" t="s">
        <v>139</v>
      </c>
      <c r="AW684" s="13" t="s">
        <v>35</v>
      </c>
      <c r="AX684" s="13" t="s">
        <v>73</v>
      </c>
      <c r="AY684" s="149" t="s">
        <v>131</v>
      </c>
    </row>
    <row r="685" spans="2:65" s="12" customFormat="1" ht="10.199999999999999">
      <c r="B685" s="142"/>
      <c r="D685" s="136" t="s">
        <v>145</v>
      </c>
      <c r="E685" s="143" t="s">
        <v>19</v>
      </c>
      <c r="F685" s="144" t="s">
        <v>289</v>
      </c>
      <c r="H685" s="143" t="s">
        <v>19</v>
      </c>
      <c r="I685" s="145"/>
      <c r="L685" s="142"/>
      <c r="M685" s="146"/>
      <c r="T685" s="147"/>
      <c r="AT685" s="143" t="s">
        <v>145</v>
      </c>
      <c r="AU685" s="143" t="s">
        <v>139</v>
      </c>
      <c r="AV685" s="12" t="s">
        <v>14</v>
      </c>
      <c r="AW685" s="12" t="s">
        <v>35</v>
      </c>
      <c r="AX685" s="12" t="s">
        <v>73</v>
      </c>
      <c r="AY685" s="143" t="s">
        <v>131</v>
      </c>
    </row>
    <row r="686" spans="2:65" s="13" customFormat="1" ht="10.199999999999999">
      <c r="B686" s="148"/>
      <c r="D686" s="136" t="s">
        <v>145</v>
      </c>
      <c r="E686" s="149" t="s">
        <v>19</v>
      </c>
      <c r="F686" s="150" t="s">
        <v>435</v>
      </c>
      <c r="H686" s="151">
        <v>3.6</v>
      </c>
      <c r="I686" s="152"/>
      <c r="L686" s="148"/>
      <c r="M686" s="153"/>
      <c r="T686" s="154"/>
      <c r="AT686" s="149" t="s">
        <v>145</v>
      </c>
      <c r="AU686" s="149" t="s">
        <v>139</v>
      </c>
      <c r="AV686" s="13" t="s">
        <v>139</v>
      </c>
      <c r="AW686" s="13" t="s">
        <v>35</v>
      </c>
      <c r="AX686" s="13" t="s">
        <v>73</v>
      </c>
      <c r="AY686" s="149" t="s">
        <v>131</v>
      </c>
    </row>
    <row r="687" spans="2:65" s="14" customFormat="1" ht="10.199999999999999">
      <c r="B687" s="155"/>
      <c r="D687" s="136" t="s">
        <v>145</v>
      </c>
      <c r="E687" s="156" t="s">
        <v>19</v>
      </c>
      <c r="F687" s="157" t="s">
        <v>166</v>
      </c>
      <c r="H687" s="158">
        <v>60.2</v>
      </c>
      <c r="I687" s="159"/>
      <c r="L687" s="155"/>
      <c r="M687" s="160"/>
      <c r="T687" s="161"/>
      <c r="AT687" s="156" t="s">
        <v>145</v>
      </c>
      <c r="AU687" s="156" t="s">
        <v>139</v>
      </c>
      <c r="AV687" s="14" t="s">
        <v>138</v>
      </c>
      <c r="AW687" s="14" t="s">
        <v>35</v>
      </c>
      <c r="AX687" s="14" t="s">
        <v>14</v>
      </c>
      <c r="AY687" s="156" t="s">
        <v>131</v>
      </c>
    </row>
    <row r="688" spans="2:65" s="1" customFormat="1" ht="24.15" customHeight="1">
      <c r="B688" s="32"/>
      <c r="C688" s="123" t="s">
        <v>586</v>
      </c>
      <c r="D688" s="123" t="s">
        <v>133</v>
      </c>
      <c r="E688" s="124" t="s">
        <v>587</v>
      </c>
      <c r="F688" s="125" t="s">
        <v>588</v>
      </c>
      <c r="G688" s="126" t="s">
        <v>136</v>
      </c>
      <c r="H688" s="127">
        <v>107.48</v>
      </c>
      <c r="I688" s="128"/>
      <c r="J688" s="129">
        <f>ROUND(I688*H688,2)</f>
        <v>0</v>
      </c>
      <c r="K688" s="125" t="s">
        <v>137</v>
      </c>
      <c r="L688" s="32"/>
      <c r="M688" s="130" t="s">
        <v>19</v>
      </c>
      <c r="N688" s="131" t="s">
        <v>45</v>
      </c>
      <c r="P688" s="132">
        <f>O688*H688</f>
        <v>0</v>
      </c>
      <c r="Q688" s="132">
        <v>0</v>
      </c>
      <c r="R688" s="132">
        <f>Q688*H688</f>
        <v>0</v>
      </c>
      <c r="S688" s="132">
        <v>0</v>
      </c>
      <c r="T688" s="133">
        <f>S688*H688</f>
        <v>0</v>
      </c>
      <c r="AR688" s="134" t="s">
        <v>138</v>
      </c>
      <c r="AT688" s="134" t="s">
        <v>133</v>
      </c>
      <c r="AU688" s="134" t="s">
        <v>139</v>
      </c>
      <c r="AY688" s="17" t="s">
        <v>131</v>
      </c>
      <c r="BE688" s="135">
        <f>IF(N688="základní",J688,0)</f>
        <v>0</v>
      </c>
      <c r="BF688" s="135">
        <f>IF(N688="snížená",J688,0)</f>
        <v>0</v>
      </c>
      <c r="BG688" s="135">
        <f>IF(N688="zákl. přenesená",J688,0)</f>
        <v>0</v>
      </c>
      <c r="BH688" s="135">
        <f>IF(N688="sníž. přenesená",J688,0)</f>
        <v>0</v>
      </c>
      <c r="BI688" s="135">
        <f>IF(N688="nulová",J688,0)</f>
        <v>0</v>
      </c>
      <c r="BJ688" s="17" t="s">
        <v>139</v>
      </c>
      <c r="BK688" s="135">
        <f>ROUND(I688*H688,2)</f>
        <v>0</v>
      </c>
      <c r="BL688" s="17" t="s">
        <v>138</v>
      </c>
      <c r="BM688" s="134" t="s">
        <v>589</v>
      </c>
    </row>
    <row r="689" spans="2:51" s="1" customFormat="1" ht="28.8">
      <c r="B689" s="32"/>
      <c r="D689" s="136" t="s">
        <v>141</v>
      </c>
      <c r="F689" s="137" t="s">
        <v>590</v>
      </c>
      <c r="I689" s="138"/>
      <c r="L689" s="32"/>
      <c r="M689" s="139"/>
      <c r="T689" s="53"/>
      <c r="AT689" s="17" t="s">
        <v>141</v>
      </c>
      <c r="AU689" s="17" t="s">
        <v>139</v>
      </c>
    </row>
    <row r="690" spans="2:51" s="1" customFormat="1" ht="10.199999999999999">
      <c r="B690" s="32"/>
      <c r="D690" s="140" t="s">
        <v>143</v>
      </c>
      <c r="F690" s="141" t="s">
        <v>591</v>
      </c>
      <c r="I690" s="138"/>
      <c r="L690" s="32"/>
      <c r="M690" s="139"/>
      <c r="T690" s="53"/>
      <c r="AT690" s="17" t="s">
        <v>143</v>
      </c>
      <c r="AU690" s="17" t="s">
        <v>139</v>
      </c>
    </row>
    <row r="691" spans="2:51" s="12" customFormat="1" ht="10.199999999999999">
      <c r="B691" s="142"/>
      <c r="D691" s="136" t="s">
        <v>145</v>
      </c>
      <c r="E691" s="143" t="s">
        <v>19</v>
      </c>
      <c r="F691" s="144" t="s">
        <v>282</v>
      </c>
      <c r="H691" s="143" t="s">
        <v>19</v>
      </c>
      <c r="I691" s="145"/>
      <c r="L691" s="142"/>
      <c r="M691" s="146"/>
      <c r="T691" s="147"/>
      <c r="AT691" s="143" t="s">
        <v>145</v>
      </c>
      <c r="AU691" s="143" t="s">
        <v>139</v>
      </c>
      <c r="AV691" s="12" t="s">
        <v>14</v>
      </c>
      <c r="AW691" s="12" t="s">
        <v>35</v>
      </c>
      <c r="AX691" s="12" t="s">
        <v>73</v>
      </c>
      <c r="AY691" s="143" t="s">
        <v>131</v>
      </c>
    </row>
    <row r="692" spans="2:51" s="13" customFormat="1" ht="10.199999999999999">
      <c r="B692" s="148"/>
      <c r="D692" s="136" t="s">
        <v>145</v>
      </c>
      <c r="E692" s="149" t="s">
        <v>19</v>
      </c>
      <c r="F692" s="150" t="s">
        <v>592</v>
      </c>
      <c r="H692" s="151">
        <v>60</v>
      </c>
      <c r="I692" s="152"/>
      <c r="L692" s="148"/>
      <c r="M692" s="153"/>
      <c r="T692" s="154"/>
      <c r="AT692" s="149" t="s">
        <v>145</v>
      </c>
      <c r="AU692" s="149" t="s">
        <v>139</v>
      </c>
      <c r="AV692" s="13" t="s">
        <v>139</v>
      </c>
      <c r="AW692" s="13" t="s">
        <v>35</v>
      </c>
      <c r="AX692" s="13" t="s">
        <v>73</v>
      </c>
      <c r="AY692" s="149" t="s">
        <v>131</v>
      </c>
    </row>
    <row r="693" spans="2:51" s="12" customFormat="1" ht="10.199999999999999">
      <c r="B693" s="142"/>
      <c r="D693" s="136" t="s">
        <v>145</v>
      </c>
      <c r="E693" s="143" t="s">
        <v>19</v>
      </c>
      <c r="F693" s="144" t="s">
        <v>284</v>
      </c>
      <c r="H693" s="143" t="s">
        <v>19</v>
      </c>
      <c r="I693" s="145"/>
      <c r="L693" s="142"/>
      <c r="M693" s="146"/>
      <c r="T693" s="147"/>
      <c r="AT693" s="143" t="s">
        <v>145</v>
      </c>
      <c r="AU693" s="143" t="s">
        <v>139</v>
      </c>
      <c r="AV693" s="12" t="s">
        <v>14</v>
      </c>
      <c r="AW693" s="12" t="s">
        <v>35</v>
      </c>
      <c r="AX693" s="12" t="s">
        <v>73</v>
      </c>
      <c r="AY693" s="143" t="s">
        <v>131</v>
      </c>
    </row>
    <row r="694" spans="2:51" s="13" customFormat="1" ht="10.199999999999999">
      <c r="B694" s="148"/>
      <c r="D694" s="136" t="s">
        <v>145</v>
      </c>
      <c r="E694" s="149" t="s">
        <v>19</v>
      </c>
      <c r="F694" s="150" t="s">
        <v>593</v>
      </c>
      <c r="H694" s="151">
        <v>14.4</v>
      </c>
      <c r="I694" s="152"/>
      <c r="L694" s="148"/>
      <c r="M694" s="153"/>
      <c r="T694" s="154"/>
      <c r="AT694" s="149" t="s">
        <v>145</v>
      </c>
      <c r="AU694" s="149" t="s">
        <v>139</v>
      </c>
      <c r="AV694" s="13" t="s">
        <v>139</v>
      </c>
      <c r="AW694" s="13" t="s">
        <v>35</v>
      </c>
      <c r="AX694" s="13" t="s">
        <v>73</v>
      </c>
      <c r="AY694" s="149" t="s">
        <v>131</v>
      </c>
    </row>
    <row r="695" spans="2:51" s="13" customFormat="1" ht="10.199999999999999">
      <c r="B695" s="148"/>
      <c r="D695" s="136" t="s">
        <v>145</v>
      </c>
      <c r="E695" s="149" t="s">
        <v>19</v>
      </c>
      <c r="F695" s="150" t="s">
        <v>594</v>
      </c>
      <c r="H695" s="151">
        <v>12.42</v>
      </c>
      <c r="I695" s="152"/>
      <c r="L695" s="148"/>
      <c r="M695" s="153"/>
      <c r="T695" s="154"/>
      <c r="AT695" s="149" t="s">
        <v>145</v>
      </c>
      <c r="AU695" s="149" t="s">
        <v>139</v>
      </c>
      <c r="AV695" s="13" t="s">
        <v>139</v>
      </c>
      <c r="AW695" s="13" t="s">
        <v>35</v>
      </c>
      <c r="AX695" s="13" t="s">
        <v>73</v>
      </c>
      <c r="AY695" s="149" t="s">
        <v>131</v>
      </c>
    </row>
    <row r="696" spans="2:51" s="12" customFormat="1" ht="10.199999999999999">
      <c r="B696" s="142"/>
      <c r="D696" s="136" t="s">
        <v>145</v>
      </c>
      <c r="E696" s="143" t="s">
        <v>19</v>
      </c>
      <c r="F696" s="144" t="s">
        <v>287</v>
      </c>
      <c r="H696" s="143" t="s">
        <v>19</v>
      </c>
      <c r="I696" s="145"/>
      <c r="L696" s="142"/>
      <c r="M696" s="146"/>
      <c r="T696" s="147"/>
      <c r="AT696" s="143" t="s">
        <v>145</v>
      </c>
      <c r="AU696" s="143" t="s">
        <v>139</v>
      </c>
      <c r="AV696" s="12" t="s">
        <v>14</v>
      </c>
      <c r="AW696" s="12" t="s">
        <v>35</v>
      </c>
      <c r="AX696" s="12" t="s">
        <v>73</v>
      </c>
      <c r="AY696" s="143" t="s">
        <v>131</v>
      </c>
    </row>
    <row r="697" spans="2:51" s="13" customFormat="1" ht="10.199999999999999">
      <c r="B697" s="148"/>
      <c r="D697" s="136" t="s">
        <v>145</v>
      </c>
      <c r="E697" s="149" t="s">
        <v>19</v>
      </c>
      <c r="F697" s="150" t="s">
        <v>595</v>
      </c>
      <c r="H697" s="151">
        <v>7.52</v>
      </c>
      <c r="I697" s="152"/>
      <c r="L697" s="148"/>
      <c r="M697" s="153"/>
      <c r="T697" s="154"/>
      <c r="AT697" s="149" t="s">
        <v>145</v>
      </c>
      <c r="AU697" s="149" t="s">
        <v>139</v>
      </c>
      <c r="AV697" s="13" t="s">
        <v>139</v>
      </c>
      <c r="AW697" s="13" t="s">
        <v>35</v>
      </c>
      <c r="AX697" s="13" t="s">
        <v>73</v>
      </c>
      <c r="AY697" s="149" t="s">
        <v>131</v>
      </c>
    </row>
    <row r="698" spans="2:51" s="12" customFormat="1" ht="10.199999999999999">
      <c r="B698" s="142"/>
      <c r="D698" s="136" t="s">
        <v>145</v>
      </c>
      <c r="E698" s="143" t="s">
        <v>19</v>
      </c>
      <c r="F698" s="144" t="s">
        <v>289</v>
      </c>
      <c r="H698" s="143" t="s">
        <v>19</v>
      </c>
      <c r="I698" s="145"/>
      <c r="L698" s="142"/>
      <c r="M698" s="146"/>
      <c r="T698" s="147"/>
      <c r="AT698" s="143" t="s">
        <v>145</v>
      </c>
      <c r="AU698" s="143" t="s">
        <v>139</v>
      </c>
      <c r="AV698" s="12" t="s">
        <v>14</v>
      </c>
      <c r="AW698" s="12" t="s">
        <v>35</v>
      </c>
      <c r="AX698" s="12" t="s">
        <v>73</v>
      </c>
      <c r="AY698" s="143" t="s">
        <v>131</v>
      </c>
    </row>
    <row r="699" spans="2:51" s="13" customFormat="1" ht="10.199999999999999">
      <c r="B699" s="148"/>
      <c r="D699" s="136" t="s">
        <v>145</v>
      </c>
      <c r="E699" s="149" t="s">
        <v>19</v>
      </c>
      <c r="F699" s="150" t="s">
        <v>596</v>
      </c>
      <c r="H699" s="151">
        <v>5.76</v>
      </c>
      <c r="I699" s="152"/>
      <c r="L699" s="148"/>
      <c r="M699" s="153"/>
      <c r="T699" s="154"/>
      <c r="AT699" s="149" t="s">
        <v>145</v>
      </c>
      <c r="AU699" s="149" t="s">
        <v>139</v>
      </c>
      <c r="AV699" s="13" t="s">
        <v>139</v>
      </c>
      <c r="AW699" s="13" t="s">
        <v>35</v>
      </c>
      <c r="AX699" s="13" t="s">
        <v>73</v>
      </c>
      <c r="AY699" s="149" t="s">
        <v>131</v>
      </c>
    </row>
    <row r="700" spans="2:51" s="12" customFormat="1" ht="10.199999999999999">
      <c r="B700" s="142"/>
      <c r="D700" s="136" t="s">
        <v>145</v>
      </c>
      <c r="E700" s="143" t="s">
        <v>19</v>
      </c>
      <c r="F700" s="144" t="s">
        <v>291</v>
      </c>
      <c r="H700" s="143" t="s">
        <v>19</v>
      </c>
      <c r="I700" s="145"/>
      <c r="L700" s="142"/>
      <c r="M700" s="146"/>
      <c r="T700" s="147"/>
      <c r="AT700" s="143" t="s">
        <v>145</v>
      </c>
      <c r="AU700" s="143" t="s">
        <v>139</v>
      </c>
      <c r="AV700" s="12" t="s">
        <v>14</v>
      </c>
      <c r="AW700" s="12" t="s">
        <v>35</v>
      </c>
      <c r="AX700" s="12" t="s">
        <v>73</v>
      </c>
      <c r="AY700" s="143" t="s">
        <v>131</v>
      </c>
    </row>
    <row r="701" spans="2:51" s="13" customFormat="1" ht="10.199999999999999">
      <c r="B701" s="148"/>
      <c r="D701" s="136" t="s">
        <v>145</v>
      </c>
      <c r="E701" s="149" t="s">
        <v>19</v>
      </c>
      <c r="F701" s="150" t="s">
        <v>597</v>
      </c>
      <c r="H701" s="151">
        <v>0.9</v>
      </c>
      <c r="I701" s="152"/>
      <c r="L701" s="148"/>
      <c r="M701" s="153"/>
      <c r="T701" s="154"/>
      <c r="AT701" s="149" t="s">
        <v>145</v>
      </c>
      <c r="AU701" s="149" t="s">
        <v>139</v>
      </c>
      <c r="AV701" s="13" t="s">
        <v>139</v>
      </c>
      <c r="AW701" s="13" t="s">
        <v>35</v>
      </c>
      <c r="AX701" s="13" t="s">
        <v>73</v>
      </c>
      <c r="AY701" s="149" t="s">
        <v>131</v>
      </c>
    </row>
    <row r="702" spans="2:51" s="12" customFormat="1" ht="10.199999999999999">
      <c r="B702" s="142"/>
      <c r="D702" s="136" t="s">
        <v>145</v>
      </c>
      <c r="E702" s="143" t="s">
        <v>19</v>
      </c>
      <c r="F702" s="144" t="s">
        <v>293</v>
      </c>
      <c r="H702" s="143" t="s">
        <v>19</v>
      </c>
      <c r="I702" s="145"/>
      <c r="L702" s="142"/>
      <c r="M702" s="146"/>
      <c r="T702" s="147"/>
      <c r="AT702" s="143" t="s">
        <v>145</v>
      </c>
      <c r="AU702" s="143" t="s">
        <v>139</v>
      </c>
      <c r="AV702" s="12" t="s">
        <v>14</v>
      </c>
      <c r="AW702" s="12" t="s">
        <v>35</v>
      </c>
      <c r="AX702" s="12" t="s">
        <v>73</v>
      </c>
      <c r="AY702" s="143" t="s">
        <v>131</v>
      </c>
    </row>
    <row r="703" spans="2:51" s="13" customFormat="1" ht="10.199999999999999">
      <c r="B703" s="148"/>
      <c r="D703" s="136" t="s">
        <v>145</v>
      </c>
      <c r="E703" s="149" t="s">
        <v>19</v>
      </c>
      <c r="F703" s="150" t="s">
        <v>598</v>
      </c>
      <c r="H703" s="151">
        <v>3.6</v>
      </c>
      <c r="I703" s="152"/>
      <c r="L703" s="148"/>
      <c r="M703" s="153"/>
      <c r="T703" s="154"/>
      <c r="AT703" s="149" t="s">
        <v>145</v>
      </c>
      <c r="AU703" s="149" t="s">
        <v>139</v>
      </c>
      <c r="AV703" s="13" t="s">
        <v>139</v>
      </c>
      <c r="AW703" s="13" t="s">
        <v>35</v>
      </c>
      <c r="AX703" s="13" t="s">
        <v>73</v>
      </c>
      <c r="AY703" s="149" t="s">
        <v>131</v>
      </c>
    </row>
    <row r="704" spans="2:51" s="12" customFormat="1" ht="10.199999999999999">
      <c r="B704" s="142"/>
      <c r="D704" s="136" t="s">
        <v>145</v>
      </c>
      <c r="E704" s="143" t="s">
        <v>19</v>
      </c>
      <c r="F704" s="144" t="s">
        <v>295</v>
      </c>
      <c r="H704" s="143" t="s">
        <v>19</v>
      </c>
      <c r="I704" s="145"/>
      <c r="L704" s="142"/>
      <c r="M704" s="146"/>
      <c r="T704" s="147"/>
      <c r="AT704" s="143" t="s">
        <v>145</v>
      </c>
      <c r="AU704" s="143" t="s">
        <v>139</v>
      </c>
      <c r="AV704" s="12" t="s">
        <v>14</v>
      </c>
      <c r="AW704" s="12" t="s">
        <v>35</v>
      </c>
      <c r="AX704" s="12" t="s">
        <v>73</v>
      </c>
      <c r="AY704" s="143" t="s">
        <v>131</v>
      </c>
    </row>
    <row r="705" spans="2:65" s="13" customFormat="1" ht="10.199999999999999">
      <c r="B705" s="148"/>
      <c r="D705" s="136" t="s">
        <v>145</v>
      </c>
      <c r="E705" s="149" t="s">
        <v>19</v>
      </c>
      <c r="F705" s="150" t="s">
        <v>599</v>
      </c>
      <c r="H705" s="151">
        <v>2.88</v>
      </c>
      <c r="I705" s="152"/>
      <c r="L705" s="148"/>
      <c r="M705" s="153"/>
      <c r="T705" s="154"/>
      <c r="AT705" s="149" t="s">
        <v>145</v>
      </c>
      <c r="AU705" s="149" t="s">
        <v>139</v>
      </c>
      <c r="AV705" s="13" t="s">
        <v>139</v>
      </c>
      <c r="AW705" s="13" t="s">
        <v>35</v>
      </c>
      <c r="AX705" s="13" t="s">
        <v>73</v>
      </c>
      <c r="AY705" s="149" t="s">
        <v>131</v>
      </c>
    </row>
    <row r="706" spans="2:65" s="14" customFormat="1" ht="10.199999999999999">
      <c r="B706" s="155"/>
      <c r="D706" s="136" t="s">
        <v>145</v>
      </c>
      <c r="E706" s="156" t="s">
        <v>19</v>
      </c>
      <c r="F706" s="157" t="s">
        <v>166</v>
      </c>
      <c r="H706" s="158">
        <v>107.48</v>
      </c>
      <c r="I706" s="159"/>
      <c r="L706" s="155"/>
      <c r="M706" s="160"/>
      <c r="T706" s="161"/>
      <c r="AT706" s="156" t="s">
        <v>145</v>
      </c>
      <c r="AU706" s="156" t="s">
        <v>139</v>
      </c>
      <c r="AV706" s="14" t="s">
        <v>138</v>
      </c>
      <c r="AW706" s="14" t="s">
        <v>35</v>
      </c>
      <c r="AX706" s="14" t="s">
        <v>14</v>
      </c>
      <c r="AY706" s="156" t="s">
        <v>131</v>
      </c>
    </row>
    <row r="707" spans="2:65" s="1" customFormat="1" ht="16.5" customHeight="1">
      <c r="B707" s="32"/>
      <c r="C707" s="123" t="s">
        <v>600</v>
      </c>
      <c r="D707" s="123" t="s">
        <v>133</v>
      </c>
      <c r="E707" s="124" t="s">
        <v>601</v>
      </c>
      <c r="F707" s="125" t="s">
        <v>602</v>
      </c>
      <c r="G707" s="126" t="s">
        <v>136</v>
      </c>
      <c r="H707" s="127">
        <v>952.28</v>
      </c>
      <c r="I707" s="128"/>
      <c r="J707" s="129">
        <f>ROUND(I707*H707,2)</f>
        <v>0</v>
      </c>
      <c r="K707" s="125" t="s">
        <v>137</v>
      </c>
      <c r="L707" s="32"/>
      <c r="M707" s="130" t="s">
        <v>19</v>
      </c>
      <c r="N707" s="131" t="s">
        <v>45</v>
      </c>
      <c r="P707" s="132">
        <f>O707*H707</f>
        <v>0</v>
      </c>
      <c r="Q707" s="132">
        <v>0</v>
      </c>
      <c r="R707" s="132">
        <f>Q707*H707</f>
        <v>0</v>
      </c>
      <c r="S707" s="132">
        <v>0</v>
      </c>
      <c r="T707" s="133">
        <f>S707*H707</f>
        <v>0</v>
      </c>
      <c r="AR707" s="134" t="s">
        <v>138</v>
      </c>
      <c r="AT707" s="134" t="s">
        <v>133</v>
      </c>
      <c r="AU707" s="134" t="s">
        <v>139</v>
      </c>
      <c r="AY707" s="17" t="s">
        <v>131</v>
      </c>
      <c r="BE707" s="135">
        <f>IF(N707="základní",J707,0)</f>
        <v>0</v>
      </c>
      <c r="BF707" s="135">
        <f>IF(N707="snížená",J707,0)</f>
        <v>0</v>
      </c>
      <c r="BG707" s="135">
        <f>IF(N707="zákl. přenesená",J707,0)</f>
        <v>0</v>
      </c>
      <c r="BH707" s="135">
        <f>IF(N707="sníž. přenesená",J707,0)</f>
        <v>0</v>
      </c>
      <c r="BI707" s="135">
        <f>IF(N707="nulová",J707,0)</f>
        <v>0</v>
      </c>
      <c r="BJ707" s="17" t="s">
        <v>139</v>
      </c>
      <c r="BK707" s="135">
        <f>ROUND(I707*H707,2)</f>
        <v>0</v>
      </c>
      <c r="BL707" s="17" t="s">
        <v>138</v>
      </c>
      <c r="BM707" s="134" t="s">
        <v>603</v>
      </c>
    </row>
    <row r="708" spans="2:65" s="1" customFormat="1" ht="10.199999999999999">
      <c r="B708" s="32"/>
      <c r="D708" s="136" t="s">
        <v>141</v>
      </c>
      <c r="F708" s="137" t="s">
        <v>604</v>
      </c>
      <c r="I708" s="138"/>
      <c r="L708" s="32"/>
      <c r="M708" s="139"/>
      <c r="T708" s="53"/>
      <c r="AT708" s="17" t="s">
        <v>141</v>
      </c>
      <c r="AU708" s="17" t="s">
        <v>139</v>
      </c>
    </row>
    <row r="709" spans="2:65" s="1" customFormat="1" ht="10.199999999999999">
      <c r="B709" s="32"/>
      <c r="D709" s="140" t="s">
        <v>143</v>
      </c>
      <c r="F709" s="141" t="s">
        <v>605</v>
      </c>
      <c r="I709" s="138"/>
      <c r="L709" s="32"/>
      <c r="M709" s="139"/>
      <c r="T709" s="53"/>
      <c r="AT709" s="17" t="s">
        <v>143</v>
      </c>
      <c r="AU709" s="17" t="s">
        <v>139</v>
      </c>
    </row>
    <row r="710" spans="2:65" s="12" customFormat="1" ht="10.199999999999999">
      <c r="B710" s="142"/>
      <c r="D710" s="136" t="s">
        <v>145</v>
      </c>
      <c r="E710" s="143" t="s">
        <v>19</v>
      </c>
      <c r="F710" s="144" t="s">
        <v>606</v>
      </c>
      <c r="H710" s="143" t="s">
        <v>19</v>
      </c>
      <c r="I710" s="145"/>
      <c r="L710" s="142"/>
      <c r="M710" s="146"/>
      <c r="T710" s="147"/>
      <c r="AT710" s="143" t="s">
        <v>145</v>
      </c>
      <c r="AU710" s="143" t="s">
        <v>139</v>
      </c>
      <c r="AV710" s="12" t="s">
        <v>14</v>
      </c>
      <c r="AW710" s="12" t="s">
        <v>35</v>
      </c>
      <c r="AX710" s="12" t="s">
        <v>73</v>
      </c>
      <c r="AY710" s="143" t="s">
        <v>131</v>
      </c>
    </row>
    <row r="711" spans="2:65" s="13" customFormat="1" ht="10.199999999999999">
      <c r="B711" s="148"/>
      <c r="D711" s="136" t="s">
        <v>145</v>
      </c>
      <c r="E711" s="149" t="s">
        <v>19</v>
      </c>
      <c r="F711" s="150" t="s">
        <v>607</v>
      </c>
      <c r="H711" s="151">
        <v>30</v>
      </c>
      <c r="I711" s="152"/>
      <c r="L711" s="148"/>
      <c r="M711" s="153"/>
      <c r="T711" s="154"/>
      <c r="AT711" s="149" t="s">
        <v>145</v>
      </c>
      <c r="AU711" s="149" t="s">
        <v>139</v>
      </c>
      <c r="AV711" s="13" t="s">
        <v>139</v>
      </c>
      <c r="AW711" s="13" t="s">
        <v>35</v>
      </c>
      <c r="AX711" s="13" t="s">
        <v>73</v>
      </c>
      <c r="AY711" s="149" t="s">
        <v>131</v>
      </c>
    </row>
    <row r="712" spans="2:65" s="13" customFormat="1" ht="10.199999999999999">
      <c r="B712" s="148"/>
      <c r="D712" s="136" t="s">
        <v>145</v>
      </c>
      <c r="E712" s="149" t="s">
        <v>19</v>
      </c>
      <c r="F712" s="150" t="s">
        <v>475</v>
      </c>
      <c r="H712" s="151">
        <v>38</v>
      </c>
      <c r="I712" s="152"/>
      <c r="L712" s="148"/>
      <c r="M712" s="153"/>
      <c r="T712" s="154"/>
      <c r="AT712" s="149" t="s">
        <v>145</v>
      </c>
      <c r="AU712" s="149" t="s">
        <v>139</v>
      </c>
      <c r="AV712" s="13" t="s">
        <v>139</v>
      </c>
      <c r="AW712" s="13" t="s">
        <v>35</v>
      </c>
      <c r="AX712" s="13" t="s">
        <v>73</v>
      </c>
      <c r="AY712" s="149" t="s">
        <v>131</v>
      </c>
    </row>
    <row r="713" spans="2:65" s="13" customFormat="1" ht="10.199999999999999">
      <c r="B713" s="148"/>
      <c r="D713" s="136" t="s">
        <v>145</v>
      </c>
      <c r="E713" s="149" t="s">
        <v>19</v>
      </c>
      <c r="F713" s="150" t="s">
        <v>147</v>
      </c>
      <c r="H713" s="151">
        <v>12</v>
      </c>
      <c r="I713" s="152"/>
      <c r="L713" s="148"/>
      <c r="M713" s="153"/>
      <c r="T713" s="154"/>
      <c r="AT713" s="149" t="s">
        <v>145</v>
      </c>
      <c r="AU713" s="149" t="s">
        <v>139</v>
      </c>
      <c r="AV713" s="13" t="s">
        <v>139</v>
      </c>
      <c r="AW713" s="13" t="s">
        <v>35</v>
      </c>
      <c r="AX713" s="13" t="s">
        <v>73</v>
      </c>
      <c r="AY713" s="149" t="s">
        <v>131</v>
      </c>
    </row>
    <row r="714" spans="2:65" s="12" customFormat="1" ht="10.199999999999999">
      <c r="B714" s="142"/>
      <c r="D714" s="136" t="s">
        <v>145</v>
      </c>
      <c r="E714" s="143" t="s">
        <v>19</v>
      </c>
      <c r="F714" s="144" t="s">
        <v>351</v>
      </c>
      <c r="H714" s="143" t="s">
        <v>19</v>
      </c>
      <c r="I714" s="145"/>
      <c r="L714" s="142"/>
      <c r="M714" s="146"/>
      <c r="T714" s="147"/>
      <c r="AT714" s="143" t="s">
        <v>145</v>
      </c>
      <c r="AU714" s="143" t="s">
        <v>139</v>
      </c>
      <c r="AV714" s="12" t="s">
        <v>14</v>
      </c>
      <c r="AW714" s="12" t="s">
        <v>35</v>
      </c>
      <c r="AX714" s="12" t="s">
        <v>73</v>
      </c>
      <c r="AY714" s="143" t="s">
        <v>131</v>
      </c>
    </row>
    <row r="715" spans="2:65" s="13" customFormat="1" ht="10.199999999999999">
      <c r="B715" s="148"/>
      <c r="D715" s="136" t="s">
        <v>145</v>
      </c>
      <c r="E715" s="149" t="s">
        <v>19</v>
      </c>
      <c r="F715" s="150" t="s">
        <v>352</v>
      </c>
      <c r="H715" s="151">
        <v>42.33</v>
      </c>
      <c r="I715" s="152"/>
      <c r="L715" s="148"/>
      <c r="M715" s="153"/>
      <c r="T715" s="154"/>
      <c r="AT715" s="149" t="s">
        <v>145</v>
      </c>
      <c r="AU715" s="149" t="s">
        <v>139</v>
      </c>
      <c r="AV715" s="13" t="s">
        <v>139</v>
      </c>
      <c r="AW715" s="13" t="s">
        <v>35</v>
      </c>
      <c r="AX715" s="13" t="s">
        <v>73</v>
      </c>
      <c r="AY715" s="149" t="s">
        <v>131</v>
      </c>
    </row>
    <row r="716" spans="2:65" s="13" customFormat="1" ht="10.199999999999999">
      <c r="B716" s="148"/>
      <c r="D716" s="136" t="s">
        <v>145</v>
      </c>
      <c r="E716" s="149" t="s">
        <v>19</v>
      </c>
      <c r="F716" s="150" t="s">
        <v>353</v>
      </c>
      <c r="H716" s="151">
        <v>1.35</v>
      </c>
      <c r="I716" s="152"/>
      <c r="L716" s="148"/>
      <c r="M716" s="153"/>
      <c r="T716" s="154"/>
      <c r="AT716" s="149" t="s">
        <v>145</v>
      </c>
      <c r="AU716" s="149" t="s">
        <v>139</v>
      </c>
      <c r="AV716" s="13" t="s">
        <v>139</v>
      </c>
      <c r="AW716" s="13" t="s">
        <v>35</v>
      </c>
      <c r="AX716" s="13" t="s">
        <v>73</v>
      </c>
      <c r="AY716" s="149" t="s">
        <v>131</v>
      </c>
    </row>
    <row r="717" spans="2:65" s="12" customFormat="1" ht="10.199999999999999">
      <c r="B717" s="142"/>
      <c r="D717" s="136" t="s">
        <v>145</v>
      </c>
      <c r="E717" s="143" t="s">
        <v>19</v>
      </c>
      <c r="F717" s="144" t="s">
        <v>354</v>
      </c>
      <c r="H717" s="143" t="s">
        <v>19</v>
      </c>
      <c r="I717" s="145"/>
      <c r="L717" s="142"/>
      <c r="M717" s="146"/>
      <c r="T717" s="147"/>
      <c r="AT717" s="143" t="s">
        <v>145</v>
      </c>
      <c r="AU717" s="143" t="s">
        <v>139</v>
      </c>
      <c r="AV717" s="12" t="s">
        <v>14</v>
      </c>
      <c r="AW717" s="12" t="s">
        <v>35</v>
      </c>
      <c r="AX717" s="12" t="s">
        <v>73</v>
      </c>
      <c r="AY717" s="143" t="s">
        <v>131</v>
      </c>
    </row>
    <row r="718" spans="2:65" s="13" customFormat="1" ht="10.199999999999999">
      <c r="B718" s="148"/>
      <c r="D718" s="136" t="s">
        <v>145</v>
      </c>
      <c r="E718" s="149" t="s">
        <v>19</v>
      </c>
      <c r="F718" s="150" t="s">
        <v>355</v>
      </c>
      <c r="H718" s="151">
        <v>94.6</v>
      </c>
      <c r="I718" s="152"/>
      <c r="L718" s="148"/>
      <c r="M718" s="153"/>
      <c r="T718" s="154"/>
      <c r="AT718" s="149" t="s">
        <v>145</v>
      </c>
      <c r="AU718" s="149" t="s">
        <v>139</v>
      </c>
      <c r="AV718" s="13" t="s">
        <v>139</v>
      </c>
      <c r="AW718" s="13" t="s">
        <v>35</v>
      </c>
      <c r="AX718" s="13" t="s">
        <v>73</v>
      </c>
      <c r="AY718" s="149" t="s">
        <v>131</v>
      </c>
    </row>
    <row r="719" spans="2:65" s="12" customFormat="1" ht="10.199999999999999">
      <c r="B719" s="142"/>
      <c r="D719" s="136" t="s">
        <v>145</v>
      </c>
      <c r="E719" s="143" t="s">
        <v>19</v>
      </c>
      <c r="F719" s="144" t="s">
        <v>356</v>
      </c>
      <c r="H719" s="143" t="s">
        <v>19</v>
      </c>
      <c r="I719" s="145"/>
      <c r="L719" s="142"/>
      <c r="M719" s="146"/>
      <c r="T719" s="147"/>
      <c r="AT719" s="143" t="s">
        <v>145</v>
      </c>
      <c r="AU719" s="143" t="s">
        <v>139</v>
      </c>
      <c r="AV719" s="12" t="s">
        <v>14</v>
      </c>
      <c r="AW719" s="12" t="s">
        <v>35</v>
      </c>
      <c r="AX719" s="12" t="s">
        <v>73</v>
      </c>
      <c r="AY719" s="143" t="s">
        <v>131</v>
      </c>
    </row>
    <row r="720" spans="2:65" s="13" customFormat="1" ht="10.199999999999999">
      <c r="B720" s="148"/>
      <c r="D720" s="136" t="s">
        <v>145</v>
      </c>
      <c r="E720" s="149" t="s">
        <v>19</v>
      </c>
      <c r="F720" s="150" t="s">
        <v>357</v>
      </c>
      <c r="H720" s="151">
        <v>708.75</v>
      </c>
      <c r="I720" s="152"/>
      <c r="L720" s="148"/>
      <c r="M720" s="153"/>
      <c r="T720" s="154"/>
      <c r="AT720" s="149" t="s">
        <v>145</v>
      </c>
      <c r="AU720" s="149" t="s">
        <v>139</v>
      </c>
      <c r="AV720" s="13" t="s">
        <v>139</v>
      </c>
      <c r="AW720" s="13" t="s">
        <v>35</v>
      </c>
      <c r="AX720" s="13" t="s">
        <v>73</v>
      </c>
      <c r="AY720" s="149" t="s">
        <v>131</v>
      </c>
    </row>
    <row r="721" spans="2:51" s="12" customFormat="1" ht="10.199999999999999">
      <c r="B721" s="142"/>
      <c r="D721" s="136" t="s">
        <v>145</v>
      </c>
      <c r="E721" s="143" t="s">
        <v>19</v>
      </c>
      <c r="F721" s="144" t="s">
        <v>358</v>
      </c>
      <c r="H721" s="143" t="s">
        <v>19</v>
      </c>
      <c r="I721" s="145"/>
      <c r="L721" s="142"/>
      <c r="M721" s="146"/>
      <c r="T721" s="147"/>
      <c r="AT721" s="143" t="s">
        <v>145</v>
      </c>
      <c r="AU721" s="143" t="s">
        <v>139</v>
      </c>
      <c r="AV721" s="12" t="s">
        <v>14</v>
      </c>
      <c r="AW721" s="12" t="s">
        <v>35</v>
      </c>
      <c r="AX721" s="12" t="s">
        <v>73</v>
      </c>
      <c r="AY721" s="143" t="s">
        <v>131</v>
      </c>
    </row>
    <row r="722" spans="2:51" s="13" customFormat="1" ht="10.199999999999999">
      <c r="B722" s="148"/>
      <c r="D722" s="136" t="s">
        <v>145</v>
      </c>
      <c r="E722" s="149" t="s">
        <v>19</v>
      </c>
      <c r="F722" s="150" t="s">
        <v>359</v>
      </c>
      <c r="H722" s="151">
        <v>40</v>
      </c>
      <c r="I722" s="152"/>
      <c r="L722" s="148"/>
      <c r="M722" s="153"/>
      <c r="T722" s="154"/>
      <c r="AT722" s="149" t="s">
        <v>145</v>
      </c>
      <c r="AU722" s="149" t="s">
        <v>139</v>
      </c>
      <c r="AV722" s="13" t="s">
        <v>139</v>
      </c>
      <c r="AW722" s="13" t="s">
        <v>35</v>
      </c>
      <c r="AX722" s="13" t="s">
        <v>73</v>
      </c>
      <c r="AY722" s="149" t="s">
        <v>131</v>
      </c>
    </row>
    <row r="723" spans="2:51" s="12" customFormat="1" ht="10.199999999999999">
      <c r="B723" s="142"/>
      <c r="D723" s="136" t="s">
        <v>145</v>
      </c>
      <c r="E723" s="143" t="s">
        <v>19</v>
      </c>
      <c r="F723" s="144" t="s">
        <v>282</v>
      </c>
      <c r="H723" s="143" t="s">
        <v>19</v>
      </c>
      <c r="I723" s="145"/>
      <c r="L723" s="142"/>
      <c r="M723" s="146"/>
      <c r="T723" s="147"/>
      <c r="AT723" s="143" t="s">
        <v>145</v>
      </c>
      <c r="AU723" s="143" t="s">
        <v>139</v>
      </c>
      <c r="AV723" s="12" t="s">
        <v>14</v>
      </c>
      <c r="AW723" s="12" t="s">
        <v>35</v>
      </c>
      <c r="AX723" s="12" t="s">
        <v>73</v>
      </c>
      <c r="AY723" s="143" t="s">
        <v>131</v>
      </c>
    </row>
    <row r="724" spans="2:51" s="13" customFormat="1" ht="10.199999999999999">
      <c r="B724" s="148"/>
      <c r="D724" s="136" t="s">
        <v>145</v>
      </c>
      <c r="E724" s="149" t="s">
        <v>19</v>
      </c>
      <c r="F724" s="150" t="s">
        <v>360</v>
      </c>
      <c r="H724" s="151">
        <v>-60</v>
      </c>
      <c r="I724" s="152"/>
      <c r="L724" s="148"/>
      <c r="M724" s="153"/>
      <c r="T724" s="154"/>
      <c r="AT724" s="149" t="s">
        <v>145</v>
      </c>
      <c r="AU724" s="149" t="s">
        <v>139</v>
      </c>
      <c r="AV724" s="13" t="s">
        <v>139</v>
      </c>
      <c r="AW724" s="13" t="s">
        <v>35</v>
      </c>
      <c r="AX724" s="13" t="s">
        <v>73</v>
      </c>
      <c r="AY724" s="149" t="s">
        <v>131</v>
      </c>
    </row>
    <row r="725" spans="2:51" s="12" customFormat="1" ht="10.199999999999999">
      <c r="B725" s="142"/>
      <c r="D725" s="136" t="s">
        <v>145</v>
      </c>
      <c r="E725" s="143" t="s">
        <v>19</v>
      </c>
      <c r="F725" s="144" t="s">
        <v>284</v>
      </c>
      <c r="H725" s="143" t="s">
        <v>19</v>
      </c>
      <c r="I725" s="145"/>
      <c r="L725" s="142"/>
      <c r="M725" s="146"/>
      <c r="T725" s="147"/>
      <c r="AT725" s="143" t="s">
        <v>145</v>
      </c>
      <c r="AU725" s="143" t="s">
        <v>139</v>
      </c>
      <c r="AV725" s="12" t="s">
        <v>14</v>
      </c>
      <c r="AW725" s="12" t="s">
        <v>35</v>
      </c>
      <c r="AX725" s="12" t="s">
        <v>73</v>
      </c>
      <c r="AY725" s="143" t="s">
        <v>131</v>
      </c>
    </row>
    <row r="726" spans="2:51" s="13" customFormat="1" ht="10.199999999999999">
      <c r="B726" s="148"/>
      <c r="D726" s="136" t="s">
        <v>145</v>
      </c>
      <c r="E726" s="149" t="s">
        <v>19</v>
      </c>
      <c r="F726" s="150" t="s">
        <v>361</v>
      </c>
      <c r="H726" s="151">
        <v>-14.4</v>
      </c>
      <c r="I726" s="152"/>
      <c r="L726" s="148"/>
      <c r="M726" s="153"/>
      <c r="T726" s="154"/>
      <c r="AT726" s="149" t="s">
        <v>145</v>
      </c>
      <c r="AU726" s="149" t="s">
        <v>139</v>
      </c>
      <c r="AV726" s="13" t="s">
        <v>139</v>
      </c>
      <c r="AW726" s="13" t="s">
        <v>35</v>
      </c>
      <c r="AX726" s="13" t="s">
        <v>73</v>
      </c>
      <c r="AY726" s="149" t="s">
        <v>131</v>
      </c>
    </row>
    <row r="727" spans="2:51" s="13" customFormat="1" ht="10.199999999999999">
      <c r="B727" s="148"/>
      <c r="D727" s="136" t="s">
        <v>145</v>
      </c>
      <c r="E727" s="149" t="s">
        <v>19</v>
      </c>
      <c r="F727" s="150" t="s">
        <v>362</v>
      </c>
      <c r="H727" s="151">
        <v>-12.42</v>
      </c>
      <c r="I727" s="152"/>
      <c r="L727" s="148"/>
      <c r="M727" s="153"/>
      <c r="T727" s="154"/>
      <c r="AT727" s="149" t="s">
        <v>145</v>
      </c>
      <c r="AU727" s="149" t="s">
        <v>139</v>
      </c>
      <c r="AV727" s="13" t="s">
        <v>139</v>
      </c>
      <c r="AW727" s="13" t="s">
        <v>35</v>
      </c>
      <c r="AX727" s="13" t="s">
        <v>73</v>
      </c>
      <c r="AY727" s="149" t="s">
        <v>131</v>
      </c>
    </row>
    <row r="728" spans="2:51" s="12" customFormat="1" ht="10.199999999999999">
      <c r="B728" s="142"/>
      <c r="D728" s="136" t="s">
        <v>145</v>
      </c>
      <c r="E728" s="143" t="s">
        <v>19</v>
      </c>
      <c r="F728" s="144" t="s">
        <v>287</v>
      </c>
      <c r="H728" s="143" t="s">
        <v>19</v>
      </c>
      <c r="I728" s="145"/>
      <c r="L728" s="142"/>
      <c r="M728" s="146"/>
      <c r="T728" s="147"/>
      <c r="AT728" s="143" t="s">
        <v>145</v>
      </c>
      <c r="AU728" s="143" t="s">
        <v>139</v>
      </c>
      <c r="AV728" s="12" t="s">
        <v>14</v>
      </c>
      <c r="AW728" s="12" t="s">
        <v>35</v>
      </c>
      <c r="AX728" s="12" t="s">
        <v>73</v>
      </c>
      <c r="AY728" s="143" t="s">
        <v>131</v>
      </c>
    </row>
    <row r="729" spans="2:51" s="13" customFormat="1" ht="10.199999999999999">
      <c r="B729" s="148"/>
      <c r="D729" s="136" t="s">
        <v>145</v>
      </c>
      <c r="E729" s="149" t="s">
        <v>19</v>
      </c>
      <c r="F729" s="150" t="s">
        <v>363</v>
      </c>
      <c r="H729" s="151">
        <v>-7.52</v>
      </c>
      <c r="I729" s="152"/>
      <c r="L729" s="148"/>
      <c r="M729" s="153"/>
      <c r="T729" s="154"/>
      <c r="AT729" s="149" t="s">
        <v>145</v>
      </c>
      <c r="AU729" s="149" t="s">
        <v>139</v>
      </c>
      <c r="AV729" s="13" t="s">
        <v>139</v>
      </c>
      <c r="AW729" s="13" t="s">
        <v>35</v>
      </c>
      <c r="AX729" s="13" t="s">
        <v>73</v>
      </c>
      <c r="AY729" s="149" t="s">
        <v>131</v>
      </c>
    </row>
    <row r="730" spans="2:51" s="12" customFormat="1" ht="10.199999999999999">
      <c r="B730" s="142"/>
      <c r="D730" s="136" t="s">
        <v>145</v>
      </c>
      <c r="E730" s="143" t="s">
        <v>19</v>
      </c>
      <c r="F730" s="144" t="s">
        <v>289</v>
      </c>
      <c r="H730" s="143" t="s">
        <v>19</v>
      </c>
      <c r="I730" s="145"/>
      <c r="L730" s="142"/>
      <c r="M730" s="146"/>
      <c r="T730" s="147"/>
      <c r="AT730" s="143" t="s">
        <v>145</v>
      </c>
      <c r="AU730" s="143" t="s">
        <v>139</v>
      </c>
      <c r="AV730" s="12" t="s">
        <v>14</v>
      </c>
      <c r="AW730" s="12" t="s">
        <v>35</v>
      </c>
      <c r="AX730" s="12" t="s">
        <v>73</v>
      </c>
      <c r="AY730" s="143" t="s">
        <v>131</v>
      </c>
    </row>
    <row r="731" spans="2:51" s="13" customFormat="1" ht="10.199999999999999">
      <c r="B731" s="148"/>
      <c r="D731" s="136" t="s">
        <v>145</v>
      </c>
      <c r="E731" s="149" t="s">
        <v>19</v>
      </c>
      <c r="F731" s="150" t="s">
        <v>364</v>
      </c>
      <c r="H731" s="151">
        <v>-5.76</v>
      </c>
      <c r="I731" s="152"/>
      <c r="L731" s="148"/>
      <c r="M731" s="153"/>
      <c r="T731" s="154"/>
      <c r="AT731" s="149" t="s">
        <v>145</v>
      </c>
      <c r="AU731" s="149" t="s">
        <v>139</v>
      </c>
      <c r="AV731" s="13" t="s">
        <v>139</v>
      </c>
      <c r="AW731" s="13" t="s">
        <v>35</v>
      </c>
      <c r="AX731" s="13" t="s">
        <v>73</v>
      </c>
      <c r="AY731" s="149" t="s">
        <v>131</v>
      </c>
    </row>
    <row r="732" spans="2:51" s="12" customFormat="1" ht="10.199999999999999">
      <c r="B732" s="142"/>
      <c r="D732" s="136" t="s">
        <v>145</v>
      </c>
      <c r="E732" s="143" t="s">
        <v>19</v>
      </c>
      <c r="F732" s="144" t="s">
        <v>282</v>
      </c>
      <c r="H732" s="143" t="s">
        <v>19</v>
      </c>
      <c r="I732" s="145"/>
      <c r="L732" s="142"/>
      <c r="M732" s="146"/>
      <c r="T732" s="147"/>
      <c r="AT732" s="143" t="s">
        <v>145</v>
      </c>
      <c r="AU732" s="143" t="s">
        <v>139</v>
      </c>
      <c r="AV732" s="12" t="s">
        <v>14</v>
      </c>
      <c r="AW732" s="12" t="s">
        <v>35</v>
      </c>
      <c r="AX732" s="12" t="s">
        <v>73</v>
      </c>
      <c r="AY732" s="143" t="s">
        <v>131</v>
      </c>
    </row>
    <row r="733" spans="2:51" s="13" customFormat="1" ht="10.199999999999999">
      <c r="B733" s="148"/>
      <c r="D733" s="136" t="s">
        <v>145</v>
      </c>
      <c r="E733" s="149" t="s">
        <v>19</v>
      </c>
      <c r="F733" s="150" t="s">
        <v>365</v>
      </c>
      <c r="H733" s="151">
        <v>35.25</v>
      </c>
      <c r="I733" s="152"/>
      <c r="L733" s="148"/>
      <c r="M733" s="153"/>
      <c r="T733" s="154"/>
      <c r="AT733" s="149" t="s">
        <v>145</v>
      </c>
      <c r="AU733" s="149" t="s">
        <v>139</v>
      </c>
      <c r="AV733" s="13" t="s">
        <v>139</v>
      </c>
      <c r="AW733" s="13" t="s">
        <v>35</v>
      </c>
      <c r="AX733" s="13" t="s">
        <v>73</v>
      </c>
      <c r="AY733" s="149" t="s">
        <v>131</v>
      </c>
    </row>
    <row r="734" spans="2:51" s="12" customFormat="1" ht="10.199999999999999">
      <c r="B734" s="142"/>
      <c r="D734" s="136" t="s">
        <v>145</v>
      </c>
      <c r="E734" s="143" t="s">
        <v>19</v>
      </c>
      <c r="F734" s="144" t="s">
        <v>284</v>
      </c>
      <c r="H734" s="143" t="s">
        <v>19</v>
      </c>
      <c r="I734" s="145"/>
      <c r="L734" s="142"/>
      <c r="M734" s="146"/>
      <c r="T734" s="147"/>
      <c r="AT734" s="143" t="s">
        <v>145</v>
      </c>
      <c r="AU734" s="143" t="s">
        <v>139</v>
      </c>
      <c r="AV734" s="12" t="s">
        <v>14</v>
      </c>
      <c r="AW734" s="12" t="s">
        <v>35</v>
      </c>
      <c r="AX734" s="12" t="s">
        <v>73</v>
      </c>
      <c r="AY734" s="143" t="s">
        <v>131</v>
      </c>
    </row>
    <row r="735" spans="2:51" s="13" customFormat="1" ht="10.199999999999999">
      <c r="B735" s="148"/>
      <c r="D735" s="136" t="s">
        <v>145</v>
      </c>
      <c r="E735" s="149" t="s">
        <v>19</v>
      </c>
      <c r="F735" s="150" t="s">
        <v>366</v>
      </c>
      <c r="H735" s="151">
        <v>5.58</v>
      </c>
      <c r="I735" s="152"/>
      <c r="L735" s="148"/>
      <c r="M735" s="153"/>
      <c r="T735" s="154"/>
      <c r="AT735" s="149" t="s">
        <v>145</v>
      </c>
      <c r="AU735" s="149" t="s">
        <v>139</v>
      </c>
      <c r="AV735" s="13" t="s">
        <v>139</v>
      </c>
      <c r="AW735" s="13" t="s">
        <v>35</v>
      </c>
      <c r="AX735" s="13" t="s">
        <v>73</v>
      </c>
      <c r="AY735" s="149" t="s">
        <v>131</v>
      </c>
    </row>
    <row r="736" spans="2:51" s="13" customFormat="1" ht="10.199999999999999">
      <c r="B736" s="148"/>
      <c r="D736" s="136" t="s">
        <v>145</v>
      </c>
      <c r="E736" s="149" t="s">
        <v>19</v>
      </c>
      <c r="F736" s="150" t="s">
        <v>367</v>
      </c>
      <c r="H736" s="151">
        <v>7.56</v>
      </c>
      <c r="I736" s="152"/>
      <c r="L736" s="148"/>
      <c r="M736" s="153"/>
      <c r="T736" s="154"/>
      <c r="AT736" s="149" t="s">
        <v>145</v>
      </c>
      <c r="AU736" s="149" t="s">
        <v>139</v>
      </c>
      <c r="AV736" s="13" t="s">
        <v>139</v>
      </c>
      <c r="AW736" s="13" t="s">
        <v>35</v>
      </c>
      <c r="AX736" s="13" t="s">
        <v>73</v>
      </c>
      <c r="AY736" s="149" t="s">
        <v>131</v>
      </c>
    </row>
    <row r="737" spans="2:51" s="12" customFormat="1" ht="10.199999999999999">
      <c r="B737" s="142"/>
      <c r="D737" s="136" t="s">
        <v>145</v>
      </c>
      <c r="E737" s="143" t="s">
        <v>19</v>
      </c>
      <c r="F737" s="144" t="s">
        <v>287</v>
      </c>
      <c r="H737" s="143" t="s">
        <v>19</v>
      </c>
      <c r="I737" s="145"/>
      <c r="L737" s="142"/>
      <c r="M737" s="146"/>
      <c r="T737" s="147"/>
      <c r="AT737" s="143" t="s">
        <v>145</v>
      </c>
      <c r="AU737" s="143" t="s">
        <v>139</v>
      </c>
      <c r="AV737" s="12" t="s">
        <v>14</v>
      </c>
      <c r="AW737" s="12" t="s">
        <v>35</v>
      </c>
      <c r="AX737" s="12" t="s">
        <v>73</v>
      </c>
      <c r="AY737" s="143" t="s">
        <v>131</v>
      </c>
    </row>
    <row r="738" spans="2:51" s="13" customFormat="1" ht="10.199999999999999">
      <c r="B738" s="148"/>
      <c r="D738" s="136" t="s">
        <v>145</v>
      </c>
      <c r="E738" s="149" t="s">
        <v>19</v>
      </c>
      <c r="F738" s="150" t="s">
        <v>368</v>
      </c>
      <c r="H738" s="151">
        <v>3.33</v>
      </c>
      <c r="I738" s="152"/>
      <c r="L738" s="148"/>
      <c r="M738" s="153"/>
      <c r="T738" s="154"/>
      <c r="AT738" s="149" t="s">
        <v>145</v>
      </c>
      <c r="AU738" s="149" t="s">
        <v>139</v>
      </c>
      <c r="AV738" s="13" t="s">
        <v>139</v>
      </c>
      <c r="AW738" s="13" t="s">
        <v>35</v>
      </c>
      <c r="AX738" s="13" t="s">
        <v>73</v>
      </c>
      <c r="AY738" s="149" t="s">
        <v>131</v>
      </c>
    </row>
    <row r="739" spans="2:51" s="12" customFormat="1" ht="10.199999999999999">
      <c r="B739" s="142"/>
      <c r="D739" s="136" t="s">
        <v>145</v>
      </c>
      <c r="E739" s="143" t="s">
        <v>19</v>
      </c>
      <c r="F739" s="144" t="s">
        <v>289</v>
      </c>
      <c r="H739" s="143" t="s">
        <v>19</v>
      </c>
      <c r="I739" s="145"/>
      <c r="L739" s="142"/>
      <c r="M739" s="146"/>
      <c r="T739" s="147"/>
      <c r="AT739" s="143" t="s">
        <v>145</v>
      </c>
      <c r="AU739" s="143" t="s">
        <v>139</v>
      </c>
      <c r="AV739" s="12" t="s">
        <v>14</v>
      </c>
      <c r="AW739" s="12" t="s">
        <v>35</v>
      </c>
      <c r="AX739" s="12" t="s">
        <v>73</v>
      </c>
      <c r="AY739" s="143" t="s">
        <v>131</v>
      </c>
    </row>
    <row r="740" spans="2:51" s="13" customFormat="1" ht="10.199999999999999">
      <c r="B740" s="148"/>
      <c r="D740" s="136" t="s">
        <v>145</v>
      </c>
      <c r="E740" s="149" t="s">
        <v>19</v>
      </c>
      <c r="F740" s="150" t="s">
        <v>369</v>
      </c>
      <c r="H740" s="151">
        <v>4.92</v>
      </c>
      <c r="I740" s="152"/>
      <c r="L740" s="148"/>
      <c r="M740" s="153"/>
      <c r="T740" s="154"/>
      <c r="AT740" s="149" t="s">
        <v>145</v>
      </c>
      <c r="AU740" s="149" t="s">
        <v>139</v>
      </c>
      <c r="AV740" s="13" t="s">
        <v>139</v>
      </c>
      <c r="AW740" s="13" t="s">
        <v>35</v>
      </c>
      <c r="AX740" s="13" t="s">
        <v>73</v>
      </c>
      <c r="AY740" s="149" t="s">
        <v>131</v>
      </c>
    </row>
    <row r="741" spans="2:51" s="12" customFormat="1" ht="10.199999999999999">
      <c r="B741" s="142"/>
      <c r="D741" s="136" t="s">
        <v>145</v>
      </c>
      <c r="E741" s="143" t="s">
        <v>19</v>
      </c>
      <c r="F741" s="144" t="s">
        <v>370</v>
      </c>
      <c r="H741" s="143" t="s">
        <v>19</v>
      </c>
      <c r="I741" s="145"/>
      <c r="L741" s="142"/>
      <c r="M741" s="146"/>
      <c r="T741" s="147"/>
      <c r="AT741" s="143" t="s">
        <v>145</v>
      </c>
      <c r="AU741" s="143" t="s">
        <v>139</v>
      </c>
      <c r="AV741" s="12" t="s">
        <v>14</v>
      </c>
      <c r="AW741" s="12" t="s">
        <v>35</v>
      </c>
      <c r="AX741" s="12" t="s">
        <v>73</v>
      </c>
      <c r="AY741" s="143" t="s">
        <v>131</v>
      </c>
    </row>
    <row r="742" spans="2:51" s="12" customFormat="1" ht="10.199999999999999">
      <c r="B742" s="142"/>
      <c r="D742" s="136" t="s">
        <v>145</v>
      </c>
      <c r="E742" s="143" t="s">
        <v>19</v>
      </c>
      <c r="F742" s="144" t="s">
        <v>282</v>
      </c>
      <c r="H742" s="143" t="s">
        <v>19</v>
      </c>
      <c r="I742" s="145"/>
      <c r="L742" s="142"/>
      <c r="M742" s="146"/>
      <c r="T742" s="147"/>
      <c r="AT742" s="143" t="s">
        <v>145</v>
      </c>
      <c r="AU742" s="143" t="s">
        <v>139</v>
      </c>
      <c r="AV742" s="12" t="s">
        <v>14</v>
      </c>
      <c r="AW742" s="12" t="s">
        <v>35</v>
      </c>
      <c r="AX742" s="12" t="s">
        <v>73</v>
      </c>
      <c r="AY742" s="143" t="s">
        <v>131</v>
      </c>
    </row>
    <row r="743" spans="2:51" s="13" customFormat="1" ht="10.199999999999999">
      <c r="B743" s="148"/>
      <c r="D743" s="136" t="s">
        <v>145</v>
      </c>
      <c r="E743" s="149" t="s">
        <v>19</v>
      </c>
      <c r="F743" s="150" t="s">
        <v>371</v>
      </c>
      <c r="H743" s="151">
        <v>11.25</v>
      </c>
      <c r="I743" s="152"/>
      <c r="L743" s="148"/>
      <c r="M743" s="153"/>
      <c r="T743" s="154"/>
      <c r="AT743" s="149" t="s">
        <v>145</v>
      </c>
      <c r="AU743" s="149" t="s">
        <v>139</v>
      </c>
      <c r="AV743" s="13" t="s">
        <v>139</v>
      </c>
      <c r="AW743" s="13" t="s">
        <v>35</v>
      </c>
      <c r="AX743" s="13" t="s">
        <v>73</v>
      </c>
      <c r="AY743" s="149" t="s">
        <v>131</v>
      </c>
    </row>
    <row r="744" spans="2:51" s="12" customFormat="1" ht="10.199999999999999">
      <c r="B744" s="142"/>
      <c r="D744" s="136" t="s">
        <v>145</v>
      </c>
      <c r="E744" s="143" t="s">
        <v>19</v>
      </c>
      <c r="F744" s="144" t="s">
        <v>284</v>
      </c>
      <c r="H744" s="143" t="s">
        <v>19</v>
      </c>
      <c r="I744" s="145"/>
      <c r="L744" s="142"/>
      <c r="M744" s="146"/>
      <c r="T744" s="147"/>
      <c r="AT744" s="143" t="s">
        <v>145</v>
      </c>
      <c r="AU744" s="143" t="s">
        <v>139</v>
      </c>
      <c r="AV744" s="12" t="s">
        <v>14</v>
      </c>
      <c r="AW744" s="12" t="s">
        <v>35</v>
      </c>
      <c r="AX744" s="12" t="s">
        <v>73</v>
      </c>
      <c r="AY744" s="143" t="s">
        <v>131</v>
      </c>
    </row>
    <row r="745" spans="2:51" s="13" customFormat="1" ht="10.199999999999999">
      <c r="B745" s="148"/>
      <c r="D745" s="136" t="s">
        <v>145</v>
      </c>
      <c r="E745" s="149" t="s">
        <v>19</v>
      </c>
      <c r="F745" s="150" t="s">
        <v>372</v>
      </c>
      <c r="H745" s="151">
        <v>2.7</v>
      </c>
      <c r="I745" s="152"/>
      <c r="L745" s="148"/>
      <c r="M745" s="153"/>
      <c r="T745" s="154"/>
      <c r="AT745" s="149" t="s">
        <v>145</v>
      </c>
      <c r="AU745" s="149" t="s">
        <v>139</v>
      </c>
      <c r="AV745" s="13" t="s">
        <v>139</v>
      </c>
      <c r="AW745" s="13" t="s">
        <v>35</v>
      </c>
      <c r="AX745" s="13" t="s">
        <v>73</v>
      </c>
      <c r="AY745" s="149" t="s">
        <v>131</v>
      </c>
    </row>
    <row r="746" spans="2:51" s="13" customFormat="1" ht="10.199999999999999">
      <c r="B746" s="148"/>
      <c r="D746" s="136" t="s">
        <v>145</v>
      </c>
      <c r="E746" s="149" t="s">
        <v>19</v>
      </c>
      <c r="F746" s="150" t="s">
        <v>373</v>
      </c>
      <c r="H746" s="151">
        <v>1.62</v>
      </c>
      <c r="I746" s="152"/>
      <c r="L746" s="148"/>
      <c r="M746" s="153"/>
      <c r="T746" s="154"/>
      <c r="AT746" s="149" t="s">
        <v>145</v>
      </c>
      <c r="AU746" s="149" t="s">
        <v>139</v>
      </c>
      <c r="AV746" s="13" t="s">
        <v>139</v>
      </c>
      <c r="AW746" s="13" t="s">
        <v>35</v>
      </c>
      <c r="AX746" s="13" t="s">
        <v>73</v>
      </c>
      <c r="AY746" s="149" t="s">
        <v>131</v>
      </c>
    </row>
    <row r="747" spans="2:51" s="12" customFormat="1" ht="10.199999999999999">
      <c r="B747" s="142"/>
      <c r="D747" s="136" t="s">
        <v>145</v>
      </c>
      <c r="E747" s="143" t="s">
        <v>19</v>
      </c>
      <c r="F747" s="144" t="s">
        <v>287</v>
      </c>
      <c r="H747" s="143" t="s">
        <v>19</v>
      </c>
      <c r="I747" s="145"/>
      <c r="L747" s="142"/>
      <c r="M747" s="146"/>
      <c r="T747" s="147"/>
      <c r="AT747" s="143" t="s">
        <v>145</v>
      </c>
      <c r="AU747" s="143" t="s">
        <v>139</v>
      </c>
      <c r="AV747" s="12" t="s">
        <v>14</v>
      </c>
      <c r="AW747" s="12" t="s">
        <v>35</v>
      </c>
      <c r="AX747" s="12" t="s">
        <v>73</v>
      </c>
      <c r="AY747" s="143" t="s">
        <v>131</v>
      </c>
    </row>
    <row r="748" spans="2:51" s="13" customFormat="1" ht="10.199999999999999">
      <c r="B748" s="148"/>
      <c r="D748" s="136" t="s">
        <v>145</v>
      </c>
      <c r="E748" s="149" t="s">
        <v>19</v>
      </c>
      <c r="F748" s="150" t="s">
        <v>374</v>
      </c>
      <c r="H748" s="151">
        <v>1.41</v>
      </c>
      <c r="I748" s="152"/>
      <c r="L748" s="148"/>
      <c r="M748" s="153"/>
      <c r="T748" s="154"/>
      <c r="AT748" s="149" t="s">
        <v>145</v>
      </c>
      <c r="AU748" s="149" t="s">
        <v>139</v>
      </c>
      <c r="AV748" s="13" t="s">
        <v>139</v>
      </c>
      <c r="AW748" s="13" t="s">
        <v>35</v>
      </c>
      <c r="AX748" s="13" t="s">
        <v>73</v>
      </c>
      <c r="AY748" s="149" t="s">
        <v>131</v>
      </c>
    </row>
    <row r="749" spans="2:51" s="12" customFormat="1" ht="10.199999999999999">
      <c r="B749" s="142"/>
      <c r="D749" s="136" t="s">
        <v>145</v>
      </c>
      <c r="E749" s="143" t="s">
        <v>19</v>
      </c>
      <c r="F749" s="144" t="s">
        <v>289</v>
      </c>
      <c r="H749" s="143" t="s">
        <v>19</v>
      </c>
      <c r="I749" s="145"/>
      <c r="L749" s="142"/>
      <c r="M749" s="146"/>
      <c r="T749" s="147"/>
      <c r="AT749" s="143" t="s">
        <v>145</v>
      </c>
      <c r="AU749" s="143" t="s">
        <v>139</v>
      </c>
      <c r="AV749" s="12" t="s">
        <v>14</v>
      </c>
      <c r="AW749" s="12" t="s">
        <v>35</v>
      </c>
      <c r="AX749" s="12" t="s">
        <v>73</v>
      </c>
      <c r="AY749" s="143" t="s">
        <v>131</v>
      </c>
    </row>
    <row r="750" spans="2:51" s="13" customFormat="1" ht="10.199999999999999">
      <c r="B750" s="148"/>
      <c r="D750" s="136" t="s">
        <v>145</v>
      </c>
      <c r="E750" s="149" t="s">
        <v>19</v>
      </c>
      <c r="F750" s="150" t="s">
        <v>375</v>
      </c>
      <c r="H750" s="151">
        <v>1.08</v>
      </c>
      <c r="I750" s="152"/>
      <c r="L750" s="148"/>
      <c r="M750" s="153"/>
      <c r="T750" s="154"/>
      <c r="AT750" s="149" t="s">
        <v>145</v>
      </c>
      <c r="AU750" s="149" t="s">
        <v>139</v>
      </c>
      <c r="AV750" s="13" t="s">
        <v>139</v>
      </c>
      <c r="AW750" s="13" t="s">
        <v>35</v>
      </c>
      <c r="AX750" s="13" t="s">
        <v>73</v>
      </c>
      <c r="AY750" s="149" t="s">
        <v>131</v>
      </c>
    </row>
    <row r="751" spans="2:51" s="12" customFormat="1" ht="10.199999999999999">
      <c r="B751" s="142"/>
      <c r="D751" s="136" t="s">
        <v>145</v>
      </c>
      <c r="E751" s="143" t="s">
        <v>19</v>
      </c>
      <c r="F751" s="144" t="s">
        <v>376</v>
      </c>
      <c r="H751" s="143" t="s">
        <v>19</v>
      </c>
      <c r="I751" s="145"/>
      <c r="L751" s="142"/>
      <c r="M751" s="146"/>
      <c r="T751" s="147"/>
      <c r="AT751" s="143" t="s">
        <v>145</v>
      </c>
      <c r="AU751" s="143" t="s">
        <v>139</v>
      </c>
      <c r="AV751" s="12" t="s">
        <v>14</v>
      </c>
      <c r="AW751" s="12" t="s">
        <v>35</v>
      </c>
      <c r="AX751" s="12" t="s">
        <v>73</v>
      </c>
      <c r="AY751" s="143" t="s">
        <v>131</v>
      </c>
    </row>
    <row r="752" spans="2:51" s="12" customFormat="1" ht="10.199999999999999">
      <c r="B752" s="142"/>
      <c r="D752" s="136" t="s">
        <v>145</v>
      </c>
      <c r="E752" s="143" t="s">
        <v>19</v>
      </c>
      <c r="F752" s="144" t="s">
        <v>291</v>
      </c>
      <c r="H752" s="143" t="s">
        <v>19</v>
      </c>
      <c r="I752" s="145"/>
      <c r="L752" s="142"/>
      <c r="M752" s="146"/>
      <c r="T752" s="147"/>
      <c r="AT752" s="143" t="s">
        <v>145</v>
      </c>
      <c r="AU752" s="143" t="s">
        <v>139</v>
      </c>
      <c r="AV752" s="12" t="s">
        <v>14</v>
      </c>
      <c r="AW752" s="12" t="s">
        <v>35</v>
      </c>
      <c r="AX752" s="12" t="s">
        <v>73</v>
      </c>
      <c r="AY752" s="143" t="s">
        <v>131</v>
      </c>
    </row>
    <row r="753" spans="2:65" s="13" customFormat="1" ht="10.199999999999999">
      <c r="B753" s="148"/>
      <c r="D753" s="136" t="s">
        <v>145</v>
      </c>
      <c r="E753" s="149" t="s">
        <v>19</v>
      </c>
      <c r="F753" s="150" t="s">
        <v>377</v>
      </c>
      <c r="H753" s="151">
        <v>1.05</v>
      </c>
      <c r="I753" s="152"/>
      <c r="L753" s="148"/>
      <c r="M753" s="153"/>
      <c r="T753" s="154"/>
      <c r="AT753" s="149" t="s">
        <v>145</v>
      </c>
      <c r="AU753" s="149" t="s">
        <v>139</v>
      </c>
      <c r="AV753" s="13" t="s">
        <v>139</v>
      </c>
      <c r="AW753" s="13" t="s">
        <v>35</v>
      </c>
      <c r="AX753" s="13" t="s">
        <v>73</v>
      </c>
      <c r="AY753" s="149" t="s">
        <v>131</v>
      </c>
    </row>
    <row r="754" spans="2:65" s="12" customFormat="1" ht="10.199999999999999">
      <c r="B754" s="142"/>
      <c r="D754" s="136" t="s">
        <v>145</v>
      </c>
      <c r="E754" s="143" t="s">
        <v>19</v>
      </c>
      <c r="F754" s="144" t="s">
        <v>293</v>
      </c>
      <c r="H754" s="143" t="s">
        <v>19</v>
      </c>
      <c r="I754" s="145"/>
      <c r="L754" s="142"/>
      <c r="M754" s="146"/>
      <c r="T754" s="147"/>
      <c r="AT754" s="143" t="s">
        <v>145</v>
      </c>
      <c r="AU754" s="143" t="s">
        <v>139</v>
      </c>
      <c r="AV754" s="12" t="s">
        <v>14</v>
      </c>
      <c r="AW754" s="12" t="s">
        <v>35</v>
      </c>
      <c r="AX754" s="12" t="s">
        <v>73</v>
      </c>
      <c r="AY754" s="143" t="s">
        <v>131</v>
      </c>
    </row>
    <row r="755" spans="2:65" s="13" customFormat="1" ht="10.199999999999999">
      <c r="B755" s="148"/>
      <c r="D755" s="136" t="s">
        <v>145</v>
      </c>
      <c r="E755" s="149" t="s">
        <v>19</v>
      </c>
      <c r="F755" s="150" t="s">
        <v>378</v>
      </c>
      <c r="H755" s="151">
        <v>6</v>
      </c>
      <c r="I755" s="152"/>
      <c r="L755" s="148"/>
      <c r="M755" s="153"/>
      <c r="T755" s="154"/>
      <c r="AT755" s="149" t="s">
        <v>145</v>
      </c>
      <c r="AU755" s="149" t="s">
        <v>139</v>
      </c>
      <c r="AV755" s="13" t="s">
        <v>139</v>
      </c>
      <c r="AW755" s="13" t="s">
        <v>35</v>
      </c>
      <c r="AX755" s="13" t="s">
        <v>73</v>
      </c>
      <c r="AY755" s="149" t="s">
        <v>131</v>
      </c>
    </row>
    <row r="756" spans="2:65" s="12" customFormat="1" ht="10.199999999999999">
      <c r="B756" s="142"/>
      <c r="D756" s="136" t="s">
        <v>145</v>
      </c>
      <c r="E756" s="143" t="s">
        <v>19</v>
      </c>
      <c r="F756" s="144" t="s">
        <v>295</v>
      </c>
      <c r="H756" s="143" t="s">
        <v>19</v>
      </c>
      <c r="I756" s="145"/>
      <c r="L756" s="142"/>
      <c r="M756" s="146"/>
      <c r="T756" s="147"/>
      <c r="AT756" s="143" t="s">
        <v>145</v>
      </c>
      <c r="AU756" s="143" t="s">
        <v>139</v>
      </c>
      <c r="AV756" s="12" t="s">
        <v>14</v>
      </c>
      <c r="AW756" s="12" t="s">
        <v>35</v>
      </c>
      <c r="AX756" s="12" t="s">
        <v>73</v>
      </c>
      <c r="AY756" s="143" t="s">
        <v>131</v>
      </c>
    </row>
    <row r="757" spans="2:65" s="13" customFormat="1" ht="10.199999999999999">
      <c r="B757" s="148"/>
      <c r="D757" s="136" t="s">
        <v>145</v>
      </c>
      <c r="E757" s="149" t="s">
        <v>19</v>
      </c>
      <c r="F757" s="150" t="s">
        <v>379</v>
      </c>
      <c r="H757" s="151">
        <v>3.6</v>
      </c>
      <c r="I757" s="152"/>
      <c r="L757" s="148"/>
      <c r="M757" s="153"/>
      <c r="T757" s="154"/>
      <c r="AT757" s="149" t="s">
        <v>145</v>
      </c>
      <c r="AU757" s="149" t="s">
        <v>139</v>
      </c>
      <c r="AV757" s="13" t="s">
        <v>139</v>
      </c>
      <c r="AW757" s="13" t="s">
        <v>35</v>
      </c>
      <c r="AX757" s="13" t="s">
        <v>73</v>
      </c>
      <c r="AY757" s="149" t="s">
        <v>131</v>
      </c>
    </row>
    <row r="758" spans="2:65" s="14" customFormat="1" ht="10.199999999999999">
      <c r="B758" s="155"/>
      <c r="D758" s="136" t="s">
        <v>145</v>
      </c>
      <c r="E758" s="156" t="s">
        <v>19</v>
      </c>
      <c r="F758" s="157" t="s">
        <v>166</v>
      </c>
      <c r="H758" s="158">
        <v>952.28</v>
      </c>
      <c r="I758" s="159"/>
      <c r="L758" s="155"/>
      <c r="M758" s="160"/>
      <c r="T758" s="161"/>
      <c r="AT758" s="156" t="s">
        <v>145</v>
      </c>
      <c r="AU758" s="156" t="s">
        <v>139</v>
      </c>
      <c r="AV758" s="14" t="s">
        <v>138</v>
      </c>
      <c r="AW758" s="14" t="s">
        <v>35</v>
      </c>
      <c r="AX758" s="14" t="s">
        <v>14</v>
      </c>
      <c r="AY758" s="156" t="s">
        <v>131</v>
      </c>
    </row>
    <row r="759" spans="2:65" s="1" customFormat="1" ht="33" customHeight="1">
      <c r="B759" s="32"/>
      <c r="C759" s="123" t="s">
        <v>608</v>
      </c>
      <c r="D759" s="123" t="s">
        <v>133</v>
      </c>
      <c r="E759" s="124" t="s">
        <v>609</v>
      </c>
      <c r="F759" s="125" t="s">
        <v>610</v>
      </c>
      <c r="G759" s="126" t="s">
        <v>136</v>
      </c>
      <c r="H759" s="127">
        <v>80</v>
      </c>
      <c r="I759" s="128"/>
      <c r="J759" s="129">
        <f>ROUND(I759*H759,2)</f>
        <v>0</v>
      </c>
      <c r="K759" s="125" t="s">
        <v>137</v>
      </c>
      <c r="L759" s="32"/>
      <c r="M759" s="130" t="s">
        <v>19</v>
      </c>
      <c r="N759" s="131" t="s">
        <v>45</v>
      </c>
      <c r="P759" s="132">
        <f>O759*H759</f>
        <v>0</v>
      </c>
      <c r="Q759" s="132">
        <v>0</v>
      </c>
      <c r="R759" s="132">
        <f>Q759*H759</f>
        <v>0</v>
      </c>
      <c r="S759" s="132">
        <v>0</v>
      </c>
      <c r="T759" s="133">
        <f>S759*H759</f>
        <v>0</v>
      </c>
      <c r="AR759" s="134" t="s">
        <v>138</v>
      </c>
      <c r="AT759" s="134" t="s">
        <v>133</v>
      </c>
      <c r="AU759" s="134" t="s">
        <v>139</v>
      </c>
      <c r="AY759" s="17" t="s">
        <v>131</v>
      </c>
      <c r="BE759" s="135">
        <f>IF(N759="základní",J759,0)</f>
        <v>0</v>
      </c>
      <c r="BF759" s="135">
        <f>IF(N759="snížená",J759,0)</f>
        <v>0</v>
      </c>
      <c r="BG759" s="135">
        <f>IF(N759="zákl. přenesená",J759,0)</f>
        <v>0</v>
      </c>
      <c r="BH759" s="135">
        <f>IF(N759="sníž. přenesená",J759,0)</f>
        <v>0</v>
      </c>
      <c r="BI759" s="135">
        <f>IF(N759="nulová",J759,0)</f>
        <v>0</v>
      </c>
      <c r="BJ759" s="17" t="s">
        <v>139</v>
      </c>
      <c r="BK759" s="135">
        <f>ROUND(I759*H759,2)</f>
        <v>0</v>
      </c>
      <c r="BL759" s="17" t="s">
        <v>138</v>
      </c>
      <c r="BM759" s="134" t="s">
        <v>611</v>
      </c>
    </row>
    <row r="760" spans="2:65" s="1" customFormat="1" ht="19.2">
      <c r="B760" s="32"/>
      <c r="D760" s="136" t="s">
        <v>141</v>
      </c>
      <c r="F760" s="137" t="s">
        <v>612</v>
      </c>
      <c r="I760" s="138"/>
      <c r="L760" s="32"/>
      <c r="M760" s="139"/>
      <c r="T760" s="53"/>
      <c r="AT760" s="17" t="s">
        <v>141</v>
      </c>
      <c r="AU760" s="17" t="s">
        <v>139</v>
      </c>
    </row>
    <row r="761" spans="2:65" s="1" customFormat="1" ht="10.199999999999999">
      <c r="B761" s="32"/>
      <c r="D761" s="140" t="s">
        <v>143</v>
      </c>
      <c r="F761" s="141" t="s">
        <v>613</v>
      </c>
      <c r="I761" s="138"/>
      <c r="L761" s="32"/>
      <c r="M761" s="139"/>
      <c r="T761" s="53"/>
      <c r="AT761" s="17" t="s">
        <v>143</v>
      </c>
      <c r="AU761" s="17" t="s">
        <v>139</v>
      </c>
    </row>
    <row r="762" spans="2:65" s="12" customFormat="1" ht="10.199999999999999">
      <c r="B762" s="142"/>
      <c r="D762" s="136" t="s">
        <v>145</v>
      </c>
      <c r="E762" s="143" t="s">
        <v>19</v>
      </c>
      <c r="F762" s="144" t="s">
        <v>354</v>
      </c>
      <c r="H762" s="143" t="s">
        <v>19</v>
      </c>
      <c r="I762" s="145"/>
      <c r="L762" s="142"/>
      <c r="M762" s="146"/>
      <c r="T762" s="147"/>
      <c r="AT762" s="143" t="s">
        <v>145</v>
      </c>
      <c r="AU762" s="143" t="s">
        <v>139</v>
      </c>
      <c r="AV762" s="12" t="s">
        <v>14</v>
      </c>
      <c r="AW762" s="12" t="s">
        <v>35</v>
      </c>
      <c r="AX762" s="12" t="s">
        <v>73</v>
      </c>
      <c r="AY762" s="143" t="s">
        <v>131</v>
      </c>
    </row>
    <row r="763" spans="2:65" s="13" customFormat="1" ht="10.199999999999999">
      <c r="B763" s="148"/>
      <c r="D763" s="136" t="s">
        <v>145</v>
      </c>
      <c r="E763" s="149" t="s">
        <v>19</v>
      </c>
      <c r="F763" s="150" t="s">
        <v>607</v>
      </c>
      <c r="H763" s="151">
        <v>30</v>
      </c>
      <c r="I763" s="152"/>
      <c r="L763" s="148"/>
      <c r="M763" s="153"/>
      <c r="T763" s="154"/>
      <c r="AT763" s="149" t="s">
        <v>145</v>
      </c>
      <c r="AU763" s="149" t="s">
        <v>139</v>
      </c>
      <c r="AV763" s="13" t="s">
        <v>139</v>
      </c>
      <c r="AW763" s="13" t="s">
        <v>35</v>
      </c>
      <c r="AX763" s="13" t="s">
        <v>73</v>
      </c>
      <c r="AY763" s="149" t="s">
        <v>131</v>
      </c>
    </row>
    <row r="764" spans="2:65" s="13" customFormat="1" ht="10.199999999999999">
      <c r="B764" s="148"/>
      <c r="D764" s="136" t="s">
        <v>145</v>
      </c>
      <c r="E764" s="149" t="s">
        <v>19</v>
      </c>
      <c r="F764" s="150" t="s">
        <v>475</v>
      </c>
      <c r="H764" s="151">
        <v>38</v>
      </c>
      <c r="I764" s="152"/>
      <c r="L764" s="148"/>
      <c r="M764" s="153"/>
      <c r="T764" s="154"/>
      <c r="AT764" s="149" t="s">
        <v>145</v>
      </c>
      <c r="AU764" s="149" t="s">
        <v>139</v>
      </c>
      <c r="AV764" s="13" t="s">
        <v>139</v>
      </c>
      <c r="AW764" s="13" t="s">
        <v>35</v>
      </c>
      <c r="AX764" s="13" t="s">
        <v>73</v>
      </c>
      <c r="AY764" s="149" t="s">
        <v>131</v>
      </c>
    </row>
    <row r="765" spans="2:65" s="13" customFormat="1" ht="10.199999999999999">
      <c r="B765" s="148"/>
      <c r="D765" s="136" t="s">
        <v>145</v>
      </c>
      <c r="E765" s="149" t="s">
        <v>19</v>
      </c>
      <c r="F765" s="150" t="s">
        <v>147</v>
      </c>
      <c r="H765" s="151">
        <v>12</v>
      </c>
      <c r="I765" s="152"/>
      <c r="L765" s="148"/>
      <c r="M765" s="153"/>
      <c r="T765" s="154"/>
      <c r="AT765" s="149" t="s">
        <v>145</v>
      </c>
      <c r="AU765" s="149" t="s">
        <v>139</v>
      </c>
      <c r="AV765" s="13" t="s">
        <v>139</v>
      </c>
      <c r="AW765" s="13" t="s">
        <v>35</v>
      </c>
      <c r="AX765" s="13" t="s">
        <v>73</v>
      </c>
      <c r="AY765" s="149" t="s">
        <v>131</v>
      </c>
    </row>
    <row r="766" spans="2:65" s="14" customFormat="1" ht="10.199999999999999">
      <c r="B766" s="155"/>
      <c r="D766" s="136" t="s">
        <v>145</v>
      </c>
      <c r="E766" s="156" t="s">
        <v>19</v>
      </c>
      <c r="F766" s="157" t="s">
        <v>166</v>
      </c>
      <c r="H766" s="158">
        <v>80</v>
      </c>
      <c r="I766" s="159"/>
      <c r="L766" s="155"/>
      <c r="M766" s="160"/>
      <c r="T766" s="161"/>
      <c r="AT766" s="156" t="s">
        <v>145</v>
      </c>
      <c r="AU766" s="156" t="s">
        <v>139</v>
      </c>
      <c r="AV766" s="14" t="s">
        <v>138</v>
      </c>
      <c r="AW766" s="14" t="s">
        <v>35</v>
      </c>
      <c r="AX766" s="14" t="s">
        <v>14</v>
      </c>
      <c r="AY766" s="156" t="s">
        <v>131</v>
      </c>
    </row>
    <row r="767" spans="2:65" s="1" customFormat="1" ht="24.15" customHeight="1">
      <c r="B767" s="32"/>
      <c r="C767" s="123" t="s">
        <v>614</v>
      </c>
      <c r="D767" s="123" t="s">
        <v>133</v>
      </c>
      <c r="E767" s="124" t="s">
        <v>615</v>
      </c>
      <c r="F767" s="125" t="s">
        <v>616</v>
      </c>
      <c r="G767" s="126" t="s">
        <v>136</v>
      </c>
      <c r="H767" s="127">
        <v>80</v>
      </c>
      <c r="I767" s="128"/>
      <c r="J767" s="129">
        <f>ROUND(I767*H767,2)</f>
        <v>0</v>
      </c>
      <c r="K767" s="125" t="s">
        <v>137</v>
      </c>
      <c r="L767" s="32"/>
      <c r="M767" s="130" t="s">
        <v>19</v>
      </c>
      <c r="N767" s="131" t="s">
        <v>45</v>
      </c>
      <c r="P767" s="132">
        <f>O767*H767</f>
        <v>0</v>
      </c>
      <c r="Q767" s="132">
        <v>0</v>
      </c>
      <c r="R767" s="132">
        <f>Q767*H767</f>
        <v>0</v>
      </c>
      <c r="S767" s="132">
        <v>0</v>
      </c>
      <c r="T767" s="133">
        <f>S767*H767</f>
        <v>0</v>
      </c>
      <c r="AR767" s="134" t="s">
        <v>138</v>
      </c>
      <c r="AT767" s="134" t="s">
        <v>133</v>
      </c>
      <c r="AU767" s="134" t="s">
        <v>139</v>
      </c>
      <c r="AY767" s="17" t="s">
        <v>131</v>
      </c>
      <c r="BE767" s="135">
        <f>IF(N767="základní",J767,0)</f>
        <v>0</v>
      </c>
      <c r="BF767" s="135">
        <f>IF(N767="snížená",J767,0)</f>
        <v>0</v>
      </c>
      <c r="BG767" s="135">
        <f>IF(N767="zákl. přenesená",J767,0)</f>
        <v>0</v>
      </c>
      <c r="BH767" s="135">
        <f>IF(N767="sníž. přenesená",J767,0)</f>
        <v>0</v>
      </c>
      <c r="BI767" s="135">
        <f>IF(N767="nulová",J767,0)</f>
        <v>0</v>
      </c>
      <c r="BJ767" s="17" t="s">
        <v>139</v>
      </c>
      <c r="BK767" s="135">
        <f>ROUND(I767*H767,2)</f>
        <v>0</v>
      </c>
      <c r="BL767" s="17" t="s">
        <v>138</v>
      </c>
      <c r="BM767" s="134" t="s">
        <v>617</v>
      </c>
    </row>
    <row r="768" spans="2:65" s="1" customFormat="1" ht="19.2">
      <c r="B768" s="32"/>
      <c r="D768" s="136" t="s">
        <v>141</v>
      </c>
      <c r="F768" s="137" t="s">
        <v>618</v>
      </c>
      <c r="I768" s="138"/>
      <c r="L768" s="32"/>
      <c r="M768" s="139"/>
      <c r="T768" s="53"/>
      <c r="AT768" s="17" t="s">
        <v>141</v>
      </c>
      <c r="AU768" s="17" t="s">
        <v>139</v>
      </c>
    </row>
    <row r="769" spans="2:65" s="1" customFormat="1" ht="10.199999999999999">
      <c r="B769" s="32"/>
      <c r="D769" s="140" t="s">
        <v>143</v>
      </c>
      <c r="F769" s="141" t="s">
        <v>619</v>
      </c>
      <c r="I769" s="138"/>
      <c r="L769" s="32"/>
      <c r="M769" s="139"/>
      <c r="T769" s="53"/>
      <c r="AT769" s="17" t="s">
        <v>143</v>
      </c>
      <c r="AU769" s="17" t="s">
        <v>139</v>
      </c>
    </row>
    <row r="770" spans="2:65" s="12" customFormat="1" ht="10.199999999999999">
      <c r="B770" s="142"/>
      <c r="D770" s="136" t="s">
        <v>145</v>
      </c>
      <c r="E770" s="143" t="s">
        <v>19</v>
      </c>
      <c r="F770" s="144" t="s">
        <v>354</v>
      </c>
      <c r="H770" s="143" t="s">
        <v>19</v>
      </c>
      <c r="I770" s="145"/>
      <c r="L770" s="142"/>
      <c r="M770" s="146"/>
      <c r="T770" s="147"/>
      <c r="AT770" s="143" t="s">
        <v>145</v>
      </c>
      <c r="AU770" s="143" t="s">
        <v>139</v>
      </c>
      <c r="AV770" s="12" t="s">
        <v>14</v>
      </c>
      <c r="AW770" s="12" t="s">
        <v>35</v>
      </c>
      <c r="AX770" s="12" t="s">
        <v>73</v>
      </c>
      <c r="AY770" s="143" t="s">
        <v>131</v>
      </c>
    </row>
    <row r="771" spans="2:65" s="13" customFormat="1" ht="10.199999999999999">
      <c r="B771" s="148"/>
      <c r="D771" s="136" t="s">
        <v>145</v>
      </c>
      <c r="E771" s="149" t="s">
        <v>19</v>
      </c>
      <c r="F771" s="150" t="s">
        <v>607</v>
      </c>
      <c r="H771" s="151">
        <v>30</v>
      </c>
      <c r="I771" s="152"/>
      <c r="L771" s="148"/>
      <c r="M771" s="153"/>
      <c r="T771" s="154"/>
      <c r="AT771" s="149" t="s">
        <v>145</v>
      </c>
      <c r="AU771" s="149" t="s">
        <v>139</v>
      </c>
      <c r="AV771" s="13" t="s">
        <v>139</v>
      </c>
      <c r="AW771" s="13" t="s">
        <v>35</v>
      </c>
      <c r="AX771" s="13" t="s">
        <v>73</v>
      </c>
      <c r="AY771" s="149" t="s">
        <v>131</v>
      </c>
    </row>
    <row r="772" spans="2:65" s="13" customFormat="1" ht="10.199999999999999">
      <c r="B772" s="148"/>
      <c r="D772" s="136" t="s">
        <v>145</v>
      </c>
      <c r="E772" s="149" t="s">
        <v>19</v>
      </c>
      <c r="F772" s="150" t="s">
        <v>475</v>
      </c>
      <c r="H772" s="151">
        <v>38</v>
      </c>
      <c r="I772" s="152"/>
      <c r="L772" s="148"/>
      <c r="M772" s="153"/>
      <c r="T772" s="154"/>
      <c r="AT772" s="149" t="s">
        <v>145</v>
      </c>
      <c r="AU772" s="149" t="s">
        <v>139</v>
      </c>
      <c r="AV772" s="13" t="s">
        <v>139</v>
      </c>
      <c r="AW772" s="13" t="s">
        <v>35</v>
      </c>
      <c r="AX772" s="13" t="s">
        <v>73</v>
      </c>
      <c r="AY772" s="149" t="s">
        <v>131</v>
      </c>
    </row>
    <row r="773" spans="2:65" s="13" customFormat="1" ht="10.199999999999999">
      <c r="B773" s="148"/>
      <c r="D773" s="136" t="s">
        <v>145</v>
      </c>
      <c r="E773" s="149" t="s">
        <v>19</v>
      </c>
      <c r="F773" s="150" t="s">
        <v>147</v>
      </c>
      <c r="H773" s="151">
        <v>12</v>
      </c>
      <c r="I773" s="152"/>
      <c r="L773" s="148"/>
      <c r="M773" s="153"/>
      <c r="T773" s="154"/>
      <c r="AT773" s="149" t="s">
        <v>145</v>
      </c>
      <c r="AU773" s="149" t="s">
        <v>139</v>
      </c>
      <c r="AV773" s="13" t="s">
        <v>139</v>
      </c>
      <c r="AW773" s="13" t="s">
        <v>35</v>
      </c>
      <c r="AX773" s="13" t="s">
        <v>73</v>
      </c>
      <c r="AY773" s="149" t="s">
        <v>131</v>
      </c>
    </row>
    <row r="774" spans="2:65" s="14" customFormat="1" ht="10.199999999999999">
      <c r="B774" s="155"/>
      <c r="D774" s="136" t="s">
        <v>145</v>
      </c>
      <c r="E774" s="156" t="s">
        <v>19</v>
      </c>
      <c r="F774" s="157" t="s">
        <v>166</v>
      </c>
      <c r="H774" s="158">
        <v>80</v>
      </c>
      <c r="I774" s="159"/>
      <c r="L774" s="155"/>
      <c r="M774" s="160"/>
      <c r="T774" s="161"/>
      <c r="AT774" s="156" t="s">
        <v>145</v>
      </c>
      <c r="AU774" s="156" t="s">
        <v>139</v>
      </c>
      <c r="AV774" s="14" t="s">
        <v>138</v>
      </c>
      <c r="AW774" s="14" t="s">
        <v>35</v>
      </c>
      <c r="AX774" s="14" t="s">
        <v>14</v>
      </c>
      <c r="AY774" s="156" t="s">
        <v>131</v>
      </c>
    </row>
    <row r="775" spans="2:65" s="11" customFormat="1" ht="20.85" customHeight="1">
      <c r="B775" s="111"/>
      <c r="D775" s="112" t="s">
        <v>72</v>
      </c>
      <c r="E775" s="121" t="s">
        <v>620</v>
      </c>
      <c r="F775" s="121" t="s">
        <v>621</v>
      </c>
      <c r="I775" s="114"/>
      <c r="J775" s="122">
        <f>BK775</f>
        <v>0</v>
      </c>
      <c r="L775" s="111"/>
      <c r="M775" s="116"/>
      <c r="P775" s="117">
        <f>SUM(P776:P797)</f>
        <v>0</v>
      </c>
      <c r="R775" s="117">
        <f>SUM(R776:R797)</f>
        <v>4.7293440000000002</v>
      </c>
      <c r="T775" s="118">
        <f>SUM(T776:T797)</f>
        <v>0</v>
      </c>
      <c r="AR775" s="112" t="s">
        <v>14</v>
      </c>
      <c r="AT775" s="119" t="s">
        <v>72</v>
      </c>
      <c r="AU775" s="119" t="s">
        <v>139</v>
      </c>
      <c r="AY775" s="112" t="s">
        <v>131</v>
      </c>
      <c r="BK775" s="120">
        <f>SUM(BK776:BK797)</f>
        <v>0</v>
      </c>
    </row>
    <row r="776" spans="2:65" s="1" customFormat="1" ht="16.5" customHeight="1">
      <c r="B776" s="32"/>
      <c r="C776" s="123" t="s">
        <v>622</v>
      </c>
      <c r="D776" s="123" t="s">
        <v>133</v>
      </c>
      <c r="E776" s="124" t="s">
        <v>623</v>
      </c>
      <c r="F776" s="125" t="s">
        <v>624</v>
      </c>
      <c r="G776" s="126" t="s">
        <v>136</v>
      </c>
      <c r="H776" s="127">
        <v>7.2</v>
      </c>
      <c r="I776" s="128"/>
      <c r="J776" s="129">
        <f>ROUND(I776*H776,2)</f>
        <v>0</v>
      </c>
      <c r="K776" s="125" t="s">
        <v>137</v>
      </c>
      <c r="L776" s="32"/>
      <c r="M776" s="130" t="s">
        <v>19</v>
      </c>
      <c r="N776" s="131" t="s">
        <v>45</v>
      </c>
      <c r="P776" s="132">
        <f>O776*H776</f>
        <v>0</v>
      </c>
      <c r="Q776" s="132">
        <v>1.3520000000000001E-2</v>
      </c>
      <c r="R776" s="132">
        <f>Q776*H776</f>
        <v>9.7344000000000014E-2</v>
      </c>
      <c r="S776" s="132">
        <v>0</v>
      </c>
      <c r="T776" s="133">
        <f>S776*H776</f>
        <v>0</v>
      </c>
      <c r="AR776" s="134" t="s">
        <v>138</v>
      </c>
      <c r="AT776" s="134" t="s">
        <v>133</v>
      </c>
      <c r="AU776" s="134" t="s">
        <v>156</v>
      </c>
      <c r="AY776" s="17" t="s">
        <v>131</v>
      </c>
      <c r="BE776" s="135">
        <f>IF(N776="základní",J776,0)</f>
        <v>0</v>
      </c>
      <c r="BF776" s="135">
        <f>IF(N776="snížená",J776,0)</f>
        <v>0</v>
      </c>
      <c r="BG776" s="135">
        <f>IF(N776="zákl. přenesená",J776,0)</f>
        <v>0</v>
      </c>
      <c r="BH776" s="135">
        <f>IF(N776="sníž. přenesená",J776,0)</f>
        <v>0</v>
      </c>
      <c r="BI776" s="135">
        <f>IF(N776="nulová",J776,0)</f>
        <v>0</v>
      </c>
      <c r="BJ776" s="17" t="s">
        <v>139</v>
      </c>
      <c r="BK776" s="135">
        <f>ROUND(I776*H776,2)</f>
        <v>0</v>
      </c>
      <c r="BL776" s="17" t="s">
        <v>138</v>
      </c>
      <c r="BM776" s="134" t="s">
        <v>625</v>
      </c>
    </row>
    <row r="777" spans="2:65" s="1" customFormat="1" ht="10.199999999999999">
      <c r="B777" s="32"/>
      <c r="D777" s="136" t="s">
        <v>141</v>
      </c>
      <c r="F777" s="137" t="s">
        <v>626</v>
      </c>
      <c r="I777" s="138"/>
      <c r="L777" s="32"/>
      <c r="M777" s="139"/>
      <c r="T777" s="53"/>
      <c r="AT777" s="17" t="s">
        <v>141</v>
      </c>
      <c r="AU777" s="17" t="s">
        <v>156</v>
      </c>
    </row>
    <row r="778" spans="2:65" s="1" customFormat="1" ht="10.199999999999999">
      <c r="B778" s="32"/>
      <c r="D778" s="140" t="s">
        <v>143</v>
      </c>
      <c r="F778" s="141" t="s">
        <v>627</v>
      </c>
      <c r="I778" s="138"/>
      <c r="L778" s="32"/>
      <c r="M778" s="139"/>
      <c r="T778" s="53"/>
      <c r="AT778" s="17" t="s">
        <v>143</v>
      </c>
      <c r="AU778" s="17" t="s">
        <v>156</v>
      </c>
    </row>
    <row r="779" spans="2:65" s="12" customFormat="1" ht="10.199999999999999">
      <c r="B779" s="142"/>
      <c r="D779" s="136" t="s">
        <v>145</v>
      </c>
      <c r="E779" s="143" t="s">
        <v>19</v>
      </c>
      <c r="F779" s="144" t="s">
        <v>628</v>
      </c>
      <c r="H779" s="143" t="s">
        <v>19</v>
      </c>
      <c r="I779" s="145"/>
      <c r="L779" s="142"/>
      <c r="M779" s="146"/>
      <c r="T779" s="147"/>
      <c r="AT779" s="143" t="s">
        <v>145</v>
      </c>
      <c r="AU779" s="143" t="s">
        <v>156</v>
      </c>
      <c r="AV779" s="12" t="s">
        <v>14</v>
      </c>
      <c r="AW779" s="12" t="s">
        <v>35</v>
      </c>
      <c r="AX779" s="12" t="s">
        <v>73</v>
      </c>
      <c r="AY779" s="143" t="s">
        <v>131</v>
      </c>
    </row>
    <row r="780" spans="2:65" s="13" customFormat="1" ht="10.199999999999999">
      <c r="B780" s="148"/>
      <c r="D780" s="136" t="s">
        <v>145</v>
      </c>
      <c r="E780" s="149" t="s">
        <v>19</v>
      </c>
      <c r="F780" s="150" t="s">
        <v>629</v>
      </c>
      <c r="H780" s="151">
        <v>7.2</v>
      </c>
      <c r="I780" s="152"/>
      <c r="L780" s="148"/>
      <c r="M780" s="153"/>
      <c r="T780" s="154"/>
      <c r="AT780" s="149" t="s">
        <v>145</v>
      </c>
      <c r="AU780" s="149" t="s">
        <v>156</v>
      </c>
      <c r="AV780" s="13" t="s">
        <v>139</v>
      </c>
      <c r="AW780" s="13" t="s">
        <v>35</v>
      </c>
      <c r="AX780" s="13" t="s">
        <v>14</v>
      </c>
      <c r="AY780" s="149" t="s">
        <v>131</v>
      </c>
    </row>
    <row r="781" spans="2:65" s="1" customFormat="1" ht="16.5" customHeight="1">
      <c r="B781" s="32"/>
      <c r="C781" s="123" t="s">
        <v>630</v>
      </c>
      <c r="D781" s="123" t="s">
        <v>133</v>
      </c>
      <c r="E781" s="124" t="s">
        <v>631</v>
      </c>
      <c r="F781" s="125" t="s">
        <v>632</v>
      </c>
      <c r="G781" s="126" t="s">
        <v>136</v>
      </c>
      <c r="H781" s="127">
        <v>7.2</v>
      </c>
      <c r="I781" s="128"/>
      <c r="J781" s="129">
        <f>ROUND(I781*H781,2)</f>
        <v>0</v>
      </c>
      <c r="K781" s="125" t="s">
        <v>137</v>
      </c>
      <c r="L781" s="32"/>
      <c r="M781" s="130" t="s">
        <v>19</v>
      </c>
      <c r="N781" s="131" t="s">
        <v>45</v>
      </c>
      <c r="P781" s="132">
        <f>O781*H781</f>
        <v>0</v>
      </c>
      <c r="Q781" s="132">
        <v>0</v>
      </c>
      <c r="R781" s="132">
        <f>Q781*H781</f>
        <v>0</v>
      </c>
      <c r="S781" s="132">
        <v>0</v>
      </c>
      <c r="T781" s="133">
        <f>S781*H781</f>
        <v>0</v>
      </c>
      <c r="AR781" s="134" t="s">
        <v>138</v>
      </c>
      <c r="AT781" s="134" t="s">
        <v>133</v>
      </c>
      <c r="AU781" s="134" t="s">
        <v>156</v>
      </c>
      <c r="AY781" s="17" t="s">
        <v>131</v>
      </c>
      <c r="BE781" s="135">
        <f>IF(N781="základní",J781,0)</f>
        <v>0</v>
      </c>
      <c r="BF781" s="135">
        <f>IF(N781="snížená",J781,0)</f>
        <v>0</v>
      </c>
      <c r="BG781" s="135">
        <f>IF(N781="zákl. přenesená",J781,0)</f>
        <v>0</v>
      </c>
      <c r="BH781" s="135">
        <f>IF(N781="sníž. přenesená",J781,0)</f>
        <v>0</v>
      </c>
      <c r="BI781" s="135">
        <f>IF(N781="nulová",J781,0)</f>
        <v>0</v>
      </c>
      <c r="BJ781" s="17" t="s">
        <v>139</v>
      </c>
      <c r="BK781" s="135">
        <f>ROUND(I781*H781,2)</f>
        <v>0</v>
      </c>
      <c r="BL781" s="17" t="s">
        <v>138</v>
      </c>
      <c r="BM781" s="134" t="s">
        <v>633</v>
      </c>
    </row>
    <row r="782" spans="2:65" s="1" customFormat="1" ht="10.199999999999999">
      <c r="B782" s="32"/>
      <c r="D782" s="136" t="s">
        <v>141</v>
      </c>
      <c r="F782" s="137" t="s">
        <v>634</v>
      </c>
      <c r="I782" s="138"/>
      <c r="L782" s="32"/>
      <c r="M782" s="139"/>
      <c r="T782" s="53"/>
      <c r="AT782" s="17" t="s">
        <v>141</v>
      </c>
      <c r="AU782" s="17" t="s">
        <v>156</v>
      </c>
    </row>
    <row r="783" spans="2:65" s="1" customFormat="1" ht="10.199999999999999">
      <c r="B783" s="32"/>
      <c r="D783" s="140" t="s">
        <v>143</v>
      </c>
      <c r="F783" s="141" t="s">
        <v>635</v>
      </c>
      <c r="I783" s="138"/>
      <c r="L783" s="32"/>
      <c r="M783" s="139"/>
      <c r="T783" s="53"/>
      <c r="AT783" s="17" t="s">
        <v>143</v>
      </c>
      <c r="AU783" s="17" t="s">
        <v>156</v>
      </c>
    </row>
    <row r="784" spans="2:65" s="1" customFormat="1" ht="24.15" customHeight="1">
      <c r="B784" s="32"/>
      <c r="C784" s="123" t="s">
        <v>620</v>
      </c>
      <c r="D784" s="123" t="s">
        <v>133</v>
      </c>
      <c r="E784" s="124" t="s">
        <v>636</v>
      </c>
      <c r="F784" s="125" t="s">
        <v>637</v>
      </c>
      <c r="G784" s="126" t="s">
        <v>136</v>
      </c>
      <c r="H784" s="127">
        <v>24</v>
      </c>
      <c r="I784" s="128"/>
      <c r="J784" s="129">
        <f>ROUND(I784*H784,2)</f>
        <v>0</v>
      </c>
      <c r="K784" s="125" t="s">
        <v>137</v>
      </c>
      <c r="L784" s="32"/>
      <c r="M784" s="130" t="s">
        <v>19</v>
      </c>
      <c r="N784" s="131" t="s">
        <v>45</v>
      </c>
      <c r="P784" s="132">
        <f>O784*H784</f>
        <v>0</v>
      </c>
      <c r="Q784" s="132">
        <v>0.105</v>
      </c>
      <c r="R784" s="132">
        <f>Q784*H784</f>
        <v>2.52</v>
      </c>
      <c r="S784" s="132">
        <v>0</v>
      </c>
      <c r="T784" s="133">
        <f>S784*H784</f>
        <v>0</v>
      </c>
      <c r="AR784" s="134" t="s">
        <v>138</v>
      </c>
      <c r="AT784" s="134" t="s">
        <v>133</v>
      </c>
      <c r="AU784" s="134" t="s">
        <v>156</v>
      </c>
      <c r="AY784" s="17" t="s">
        <v>131</v>
      </c>
      <c r="BE784" s="135">
        <f>IF(N784="základní",J784,0)</f>
        <v>0</v>
      </c>
      <c r="BF784" s="135">
        <f>IF(N784="snížená",J784,0)</f>
        <v>0</v>
      </c>
      <c r="BG784" s="135">
        <f>IF(N784="zákl. přenesená",J784,0)</f>
        <v>0</v>
      </c>
      <c r="BH784" s="135">
        <f>IF(N784="sníž. přenesená",J784,0)</f>
        <v>0</v>
      </c>
      <c r="BI784" s="135">
        <f>IF(N784="nulová",J784,0)</f>
        <v>0</v>
      </c>
      <c r="BJ784" s="17" t="s">
        <v>139</v>
      </c>
      <c r="BK784" s="135">
        <f>ROUND(I784*H784,2)</f>
        <v>0</v>
      </c>
      <c r="BL784" s="17" t="s">
        <v>138</v>
      </c>
      <c r="BM784" s="134" t="s">
        <v>638</v>
      </c>
    </row>
    <row r="785" spans="2:65" s="1" customFormat="1" ht="19.2">
      <c r="B785" s="32"/>
      <c r="D785" s="136" t="s">
        <v>141</v>
      </c>
      <c r="F785" s="137" t="s">
        <v>639</v>
      </c>
      <c r="I785" s="138"/>
      <c r="L785" s="32"/>
      <c r="M785" s="139"/>
      <c r="T785" s="53"/>
      <c r="AT785" s="17" t="s">
        <v>141</v>
      </c>
      <c r="AU785" s="17" t="s">
        <v>156</v>
      </c>
    </row>
    <row r="786" spans="2:65" s="1" customFormat="1" ht="10.199999999999999">
      <c r="B786" s="32"/>
      <c r="D786" s="140" t="s">
        <v>143</v>
      </c>
      <c r="F786" s="141" t="s">
        <v>640</v>
      </c>
      <c r="I786" s="138"/>
      <c r="L786" s="32"/>
      <c r="M786" s="139"/>
      <c r="T786" s="53"/>
      <c r="AT786" s="17" t="s">
        <v>143</v>
      </c>
      <c r="AU786" s="17" t="s">
        <v>156</v>
      </c>
    </row>
    <row r="787" spans="2:65" s="12" customFormat="1" ht="10.199999999999999">
      <c r="B787" s="142"/>
      <c r="D787" s="136" t="s">
        <v>145</v>
      </c>
      <c r="E787" s="143" t="s">
        <v>19</v>
      </c>
      <c r="F787" s="144" t="s">
        <v>628</v>
      </c>
      <c r="H787" s="143" t="s">
        <v>19</v>
      </c>
      <c r="I787" s="145"/>
      <c r="L787" s="142"/>
      <c r="M787" s="146"/>
      <c r="T787" s="147"/>
      <c r="AT787" s="143" t="s">
        <v>145</v>
      </c>
      <c r="AU787" s="143" t="s">
        <v>156</v>
      </c>
      <c r="AV787" s="12" t="s">
        <v>14</v>
      </c>
      <c r="AW787" s="12" t="s">
        <v>35</v>
      </c>
      <c r="AX787" s="12" t="s">
        <v>73</v>
      </c>
      <c r="AY787" s="143" t="s">
        <v>131</v>
      </c>
    </row>
    <row r="788" spans="2:65" s="13" customFormat="1" ht="10.199999999999999">
      <c r="B788" s="148"/>
      <c r="D788" s="136" t="s">
        <v>145</v>
      </c>
      <c r="E788" s="149" t="s">
        <v>19</v>
      </c>
      <c r="F788" s="150" t="s">
        <v>641</v>
      </c>
      <c r="H788" s="151">
        <v>24</v>
      </c>
      <c r="I788" s="152"/>
      <c r="L788" s="148"/>
      <c r="M788" s="153"/>
      <c r="T788" s="154"/>
      <c r="AT788" s="149" t="s">
        <v>145</v>
      </c>
      <c r="AU788" s="149" t="s">
        <v>156</v>
      </c>
      <c r="AV788" s="13" t="s">
        <v>139</v>
      </c>
      <c r="AW788" s="13" t="s">
        <v>35</v>
      </c>
      <c r="AX788" s="13" t="s">
        <v>14</v>
      </c>
      <c r="AY788" s="149" t="s">
        <v>131</v>
      </c>
    </row>
    <row r="789" spans="2:65" s="1" customFormat="1" ht="24.15" customHeight="1">
      <c r="B789" s="32"/>
      <c r="C789" s="123" t="s">
        <v>642</v>
      </c>
      <c r="D789" s="123" t="s">
        <v>133</v>
      </c>
      <c r="E789" s="124" t="s">
        <v>643</v>
      </c>
      <c r="F789" s="125" t="s">
        <v>644</v>
      </c>
      <c r="G789" s="126" t="s">
        <v>136</v>
      </c>
      <c r="H789" s="127">
        <v>24</v>
      </c>
      <c r="I789" s="128"/>
      <c r="J789" s="129">
        <f>ROUND(I789*H789,2)</f>
        <v>0</v>
      </c>
      <c r="K789" s="125" t="s">
        <v>137</v>
      </c>
      <c r="L789" s="32"/>
      <c r="M789" s="130" t="s">
        <v>19</v>
      </c>
      <c r="N789" s="131" t="s">
        <v>45</v>
      </c>
      <c r="P789" s="132">
        <f>O789*H789</f>
        <v>0</v>
      </c>
      <c r="Q789" s="132">
        <v>8.7999999999999995E-2</v>
      </c>
      <c r="R789" s="132">
        <f>Q789*H789</f>
        <v>2.1120000000000001</v>
      </c>
      <c r="S789" s="132">
        <v>0</v>
      </c>
      <c r="T789" s="133">
        <f>S789*H789</f>
        <v>0</v>
      </c>
      <c r="AR789" s="134" t="s">
        <v>138</v>
      </c>
      <c r="AT789" s="134" t="s">
        <v>133</v>
      </c>
      <c r="AU789" s="134" t="s">
        <v>156</v>
      </c>
      <c r="AY789" s="17" t="s">
        <v>131</v>
      </c>
      <c r="BE789" s="135">
        <f>IF(N789="základní",J789,0)</f>
        <v>0</v>
      </c>
      <c r="BF789" s="135">
        <f>IF(N789="snížená",J789,0)</f>
        <v>0</v>
      </c>
      <c r="BG789" s="135">
        <f>IF(N789="zákl. přenesená",J789,0)</f>
        <v>0</v>
      </c>
      <c r="BH789" s="135">
        <f>IF(N789="sníž. přenesená",J789,0)</f>
        <v>0</v>
      </c>
      <c r="BI789" s="135">
        <f>IF(N789="nulová",J789,0)</f>
        <v>0</v>
      </c>
      <c r="BJ789" s="17" t="s">
        <v>139</v>
      </c>
      <c r="BK789" s="135">
        <f>ROUND(I789*H789,2)</f>
        <v>0</v>
      </c>
      <c r="BL789" s="17" t="s">
        <v>138</v>
      </c>
      <c r="BM789" s="134" t="s">
        <v>645</v>
      </c>
    </row>
    <row r="790" spans="2:65" s="1" customFormat="1" ht="19.2">
      <c r="B790" s="32"/>
      <c r="D790" s="136" t="s">
        <v>141</v>
      </c>
      <c r="F790" s="137" t="s">
        <v>646</v>
      </c>
      <c r="I790" s="138"/>
      <c r="L790" s="32"/>
      <c r="M790" s="139"/>
      <c r="T790" s="53"/>
      <c r="AT790" s="17" t="s">
        <v>141</v>
      </c>
      <c r="AU790" s="17" t="s">
        <v>156</v>
      </c>
    </row>
    <row r="791" spans="2:65" s="1" customFormat="1" ht="10.199999999999999">
      <c r="B791" s="32"/>
      <c r="D791" s="140" t="s">
        <v>143</v>
      </c>
      <c r="F791" s="141" t="s">
        <v>647</v>
      </c>
      <c r="I791" s="138"/>
      <c r="L791" s="32"/>
      <c r="M791" s="139"/>
      <c r="T791" s="53"/>
      <c r="AT791" s="17" t="s">
        <v>143</v>
      </c>
      <c r="AU791" s="17" t="s">
        <v>156</v>
      </c>
    </row>
    <row r="792" spans="2:65" s="1" customFormat="1" ht="24.15" customHeight="1">
      <c r="B792" s="32"/>
      <c r="C792" s="123" t="s">
        <v>648</v>
      </c>
      <c r="D792" s="123" t="s">
        <v>133</v>
      </c>
      <c r="E792" s="124" t="s">
        <v>649</v>
      </c>
      <c r="F792" s="125" t="s">
        <v>650</v>
      </c>
      <c r="G792" s="126" t="s">
        <v>136</v>
      </c>
      <c r="H792" s="127">
        <v>24</v>
      </c>
      <c r="I792" s="128"/>
      <c r="J792" s="129">
        <f>ROUND(I792*H792,2)</f>
        <v>0</v>
      </c>
      <c r="K792" s="125" t="s">
        <v>137</v>
      </c>
      <c r="L792" s="32"/>
      <c r="M792" s="130" t="s">
        <v>19</v>
      </c>
      <c r="N792" s="131" t="s">
        <v>45</v>
      </c>
      <c r="P792" s="132">
        <f>O792*H792</f>
        <v>0</v>
      </c>
      <c r="Q792" s="132">
        <v>0</v>
      </c>
      <c r="R792" s="132">
        <f>Q792*H792</f>
        <v>0</v>
      </c>
      <c r="S792" s="132">
        <v>0</v>
      </c>
      <c r="T792" s="133">
        <f>S792*H792</f>
        <v>0</v>
      </c>
      <c r="AR792" s="134" t="s">
        <v>138</v>
      </c>
      <c r="AT792" s="134" t="s">
        <v>133</v>
      </c>
      <c r="AU792" s="134" t="s">
        <v>156</v>
      </c>
      <c r="AY792" s="17" t="s">
        <v>131</v>
      </c>
      <c r="BE792" s="135">
        <f>IF(N792="základní",J792,0)</f>
        <v>0</v>
      </c>
      <c r="BF792" s="135">
        <f>IF(N792="snížená",J792,0)</f>
        <v>0</v>
      </c>
      <c r="BG792" s="135">
        <f>IF(N792="zákl. přenesená",J792,0)</f>
        <v>0</v>
      </c>
      <c r="BH792" s="135">
        <f>IF(N792="sníž. přenesená",J792,0)</f>
        <v>0</v>
      </c>
      <c r="BI792" s="135">
        <f>IF(N792="nulová",J792,0)</f>
        <v>0</v>
      </c>
      <c r="BJ792" s="17" t="s">
        <v>139</v>
      </c>
      <c r="BK792" s="135">
        <f>ROUND(I792*H792,2)</f>
        <v>0</v>
      </c>
      <c r="BL792" s="17" t="s">
        <v>138</v>
      </c>
      <c r="BM792" s="134" t="s">
        <v>651</v>
      </c>
    </row>
    <row r="793" spans="2:65" s="1" customFormat="1" ht="19.2">
      <c r="B793" s="32"/>
      <c r="D793" s="136" t="s">
        <v>141</v>
      </c>
      <c r="F793" s="137" t="s">
        <v>652</v>
      </c>
      <c r="I793" s="138"/>
      <c r="L793" s="32"/>
      <c r="M793" s="139"/>
      <c r="T793" s="53"/>
      <c r="AT793" s="17" t="s">
        <v>141</v>
      </c>
      <c r="AU793" s="17" t="s">
        <v>156</v>
      </c>
    </row>
    <row r="794" spans="2:65" s="1" customFormat="1" ht="10.199999999999999">
      <c r="B794" s="32"/>
      <c r="D794" s="140" t="s">
        <v>143</v>
      </c>
      <c r="F794" s="141" t="s">
        <v>653</v>
      </c>
      <c r="I794" s="138"/>
      <c r="L794" s="32"/>
      <c r="M794" s="139"/>
      <c r="T794" s="53"/>
      <c r="AT794" s="17" t="s">
        <v>143</v>
      </c>
      <c r="AU794" s="17" t="s">
        <v>156</v>
      </c>
    </row>
    <row r="795" spans="2:65" s="1" customFormat="1" ht="24.15" customHeight="1">
      <c r="B795" s="32"/>
      <c r="C795" s="123" t="s">
        <v>654</v>
      </c>
      <c r="D795" s="123" t="s">
        <v>133</v>
      </c>
      <c r="E795" s="124" t="s">
        <v>655</v>
      </c>
      <c r="F795" s="125" t="s">
        <v>656</v>
      </c>
      <c r="G795" s="126" t="s">
        <v>136</v>
      </c>
      <c r="H795" s="127">
        <v>24</v>
      </c>
      <c r="I795" s="128"/>
      <c r="J795" s="129">
        <f>ROUND(I795*H795,2)</f>
        <v>0</v>
      </c>
      <c r="K795" s="125" t="s">
        <v>137</v>
      </c>
      <c r="L795" s="32"/>
      <c r="M795" s="130" t="s">
        <v>19</v>
      </c>
      <c r="N795" s="131" t="s">
        <v>45</v>
      </c>
      <c r="P795" s="132">
        <f>O795*H795</f>
        <v>0</v>
      </c>
      <c r="Q795" s="132">
        <v>0</v>
      </c>
      <c r="R795" s="132">
        <f>Q795*H795</f>
        <v>0</v>
      </c>
      <c r="S795" s="132">
        <v>0</v>
      </c>
      <c r="T795" s="133">
        <f>S795*H795</f>
        <v>0</v>
      </c>
      <c r="AR795" s="134" t="s">
        <v>138</v>
      </c>
      <c r="AT795" s="134" t="s">
        <v>133</v>
      </c>
      <c r="AU795" s="134" t="s">
        <v>156</v>
      </c>
      <c r="AY795" s="17" t="s">
        <v>131</v>
      </c>
      <c r="BE795" s="135">
        <f>IF(N795="základní",J795,0)</f>
        <v>0</v>
      </c>
      <c r="BF795" s="135">
        <f>IF(N795="snížená",J795,0)</f>
        <v>0</v>
      </c>
      <c r="BG795" s="135">
        <f>IF(N795="zákl. přenesená",J795,0)</f>
        <v>0</v>
      </c>
      <c r="BH795" s="135">
        <f>IF(N795="sníž. přenesená",J795,0)</f>
        <v>0</v>
      </c>
      <c r="BI795" s="135">
        <f>IF(N795="nulová",J795,0)</f>
        <v>0</v>
      </c>
      <c r="BJ795" s="17" t="s">
        <v>139</v>
      </c>
      <c r="BK795" s="135">
        <f>ROUND(I795*H795,2)</f>
        <v>0</v>
      </c>
      <c r="BL795" s="17" t="s">
        <v>138</v>
      </c>
      <c r="BM795" s="134" t="s">
        <v>657</v>
      </c>
    </row>
    <row r="796" spans="2:65" s="1" customFormat="1" ht="19.2">
      <c r="B796" s="32"/>
      <c r="D796" s="136" t="s">
        <v>141</v>
      </c>
      <c r="F796" s="137" t="s">
        <v>658</v>
      </c>
      <c r="I796" s="138"/>
      <c r="L796" s="32"/>
      <c r="M796" s="139"/>
      <c r="T796" s="53"/>
      <c r="AT796" s="17" t="s">
        <v>141</v>
      </c>
      <c r="AU796" s="17" t="s">
        <v>156</v>
      </c>
    </row>
    <row r="797" spans="2:65" s="1" customFormat="1" ht="10.199999999999999">
      <c r="B797" s="32"/>
      <c r="D797" s="140" t="s">
        <v>143</v>
      </c>
      <c r="F797" s="141" t="s">
        <v>659</v>
      </c>
      <c r="I797" s="138"/>
      <c r="L797" s="32"/>
      <c r="M797" s="139"/>
      <c r="T797" s="53"/>
      <c r="AT797" s="17" t="s">
        <v>143</v>
      </c>
      <c r="AU797" s="17" t="s">
        <v>156</v>
      </c>
    </row>
    <row r="798" spans="2:65" s="11" customFormat="1" ht="22.8" customHeight="1">
      <c r="B798" s="111"/>
      <c r="D798" s="112" t="s">
        <v>72</v>
      </c>
      <c r="E798" s="121" t="s">
        <v>202</v>
      </c>
      <c r="F798" s="121" t="s">
        <v>660</v>
      </c>
      <c r="I798" s="114"/>
      <c r="J798" s="122">
        <f>BK798</f>
        <v>0</v>
      </c>
      <c r="L798" s="111"/>
      <c r="M798" s="116"/>
      <c r="P798" s="117">
        <f>SUM(P799:P909)</f>
        <v>0</v>
      </c>
      <c r="R798" s="117">
        <f>SUM(R799:R909)</f>
        <v>0.17762399999999998</v>
      </c>
      <c r="T798" s="118">
        <f>SUM(T799:T909)</f>
        <v>17.981072999999999</v>
      </c>
      <c r="AR798" s="112" t="s">
        <v>14</v>
      </c>
      <c r="AT798" s="119" t="s">
        <v>72</v>
      </c>
      <c r="AU798" s="119" t="s">
        <v>14</v>
      </c>
      <c r="AY798" s="112" t="s">
        <v>131</v>
      </c>
      <c r="BK798" s="120">
        <f>SUM(BK799:BK909)</f>
        <v>0</v>
      </c>
    </row>
    <row r="799" spans="2:65" s="1" customFormat="1" ht="24.15" customHeight="1">
      <c r="B799" s="32"/>
      <c r="C799" s="123" t="s">
        <v>661</v>
      </c>
      <c r="D799" s="123" t="s">
        <v>133</v>
      </c>
      <c r="E799" s="124" t="s">
        <v>662</v>
      </c>
      <c r="F799" s="125" t="s">
        <v>663</v>
      </c>
      <c r="G799" s="126" t="s">
        <v>136</v>
      </c>
      <c r="H799" s="127">
        <v>172.6</v>
      </c>
      <c r="I799" s="128"/>
      <c r="J799" s="129">
        <f>ROUND(I799*H799,2)</f>
        <v>0</v>
      </c>
      <c r="K799" s="125" t="s">
        <v>137</v>
      </c>
      <c r="L799" s="32"/>
      <c r="M799" s="130" t="s">
        <v>19</v>
      </c>
      <c r="N799" s="131" t="s">
        <v>45</v>
      </c>
      <c r="P799" s="132">
        <f>O799*H799</f>
        <v>0</v>
      </c>
      <c r="Q799" s="132">
        <v>4.0000000000000003E-5</v>
      </c>
      <c r="R799" s="132">
        <f>Q799*H799</f>
        <v>6.9040000000000004E-3</v>
      </c>
      <c r="S799" s="132">
        <v>0</v>
      </c>
      <c r="T799" s="133">
        <f>S799*H799</f>
        <v>0</v>
      </c>
      <c r="AR799" s="134" t="s">
        <v>138</v>
      </c>
      <c r="AT799" s="134" t="s">
        <v>133</v>
      </c>
      <c r="AU799" s="134" t="s">
        <v>139</v>
      </c>
      <c r="AY799" s="17" t="s">
        <v>131</v>
      </c>
      <c r="BE799" s="135">
        <f>IF(N799="základní",J799,0)</f>
        <v>0</v>
      </c>
      <c r="BF799" s="135">
        <f>IF(N799="snížená",J799,0)</f>
        <v>0</v>
      </c>
      <c r="BG799" s="135">
        <f>IF(N799="zákl. přenesená",J799,0)</f>
        <v>0</v>
      </c>
      <c r="BH799" s="135">
        <f>IF(N799="sníž. přenesená",J799,0)</f>
        <v>0</v>
      </c>
      <c r="BI799" s="135">
        <f>IF(N799="nulová",J799,0)</f>
        <v>0</v>
      </c>
      <c r="BJ799" s="17" t="s">
        <v>139</v>
      </c>
      <c r="BK799" s="135">
        <f>ROUND(I799*H799,2)</f>
        <v>0</v>
      </c>
      <c r="BL799" s="17" t="s">
        <v>138</v>
      </c>
      <c r="BM799" s="134" t="s">
        <v>664</v>
      </c>
    </row>
    <row r="800" spans="2:65" s="1" customFormat="1" ht="19.2">
      <c r="B800" s="32"/>
      <c r="D800" s="136" t="s">
        <v>141</v>
      </c>
      <c r="F800" s="137" t="s">
        <v>665</v>
      </c>
      <c r="I800" s="138"/>
      <c r="L800" s="32"/>
      <c r="M800" s="139"/>
      <c r="T800" s="53"/>
      <c r="AT800" s="17" t="s">
        <v>141</v>
      </c>
      <c r="AU800" s="17" t="s">
        <v>139</v>
      </c>
    </row>
    <row r="801" spans="2:65" s="1" customFormat="1" ht="10.199999999999999">
      <c r="B801" s="32"/>
      <c r="D801" s="140" t="s">
        <v>143</v>
      </c>
      <c r="F801" s="141" t="s">
        <v>666</v>
      </c>
      <c r="I801" s="138"/>
      <c r="L801" s="32"/>
      <c r="M801" s="139"/>
      <c r="T801" s="53"/>
      <c r="AT801" s="17" t="s">
        <v>143</v>
      </c>
      <c r="AU801" s="17" t="s">
        <v>139</v>
      </c>
    </row>
    <row r="802" spans="2:65" s="12" customFormat="1" ht="10.199999999999999">
      <c r="B802" s="142"/>
      <c r="D802" s="136" t="s">
        <v>145</v>
      </c>
      <c r="E802" s="143" t="s">
        <v>19</v>
      </c>
      <c r="F802" s="144" t="s">
        <v>667</v>
      </c>
      <c r="H802" s="143" t="s">
        <v>19</v>
      </c>
      <c r="I802" s="145"/>
      <c r="L802" s="142"/>
      <c r="M802" s="146"/>
      <c r="T802" s="147"/>
      <c r="AT802" s="143" t="s">
        <v>145</v>
      </c>
      <c r="AU802" s="143" t="s">
        <v>139</v>
      </c>
      <c r="AV802" s="12" t="s">
        <v>14</v>
      </c>
      <c r="AW802" s="12" t="s">
        <v>35</v>
      </c>
      <c r="AX802" s="12" t="s">
        <v>73</v>
      </c>
      <c r="AY802" s="143" t="s">
        <v>131</v>
      </c>
    </row>
    <row r="803" spans="2:65" s="13" customFormat="1" ht="10.199999999999999">
      <c r="B803" s="148"/>
      <c r="D803" s="136" t="s">
        <v>145</v>
      </c>
      <c r="E803" s="149" t="s">
        <v>19</v>
      </c>
      <c r="F803" s="150" t="s">
        <v>668</v>
      </c>
      <c r="H803" s="151">
        <v>151</v>
      </c>
      <c r="I803" s="152"/>
      <c r="L803" s="148"/>
      <c r="M803" s="153"/>
      <c r="T803" s="154"/>
      <c r="AT803" s="149" t="s">
        <v>145</v>
      </c>
      <c r="AU803" s="149" t="s">
        <v>139</v>
      </c>
      <c r="AV803" s="13" t="s">
        <v>139</v>
      </c>
      <c r="AW803" s="13" t="s">
        <v>35</v>
      </c>
      <c r="AX803" s="13" t="s">
        <v>73</v>
      </c>
      <c r="AY803" s="149" t="s">
        <v>131</v>
      </c>
    </row>
    <row r="804" spans="2:65" s="12" customFormat="1" ht="10.199999999999999">
      <c r="B804" s="142"/>
      <c r="D804" s="136" t="s">
        <v>145</v>
      </c>
      <c r="E804" s="143" t="s">
        <v>19</v>
      </c>
      <c r="F804" s="144" t="s">
        <v>669</v>
      </c>
      <c r="H804" s="143" t="s">
        <v>19</v>
      </c>
      <c r="I804" s="145"/>
      <c r="L804" s="142"/>
      <c r="M804" s="146"/>
      <c r="T804" s="147"/>
      <c r="AT804" s="143" t="s">
        <v>145</v>
      </c>
      <c r="AU804" s="143" t="s">
        <v>139</v>
      </c>
      <c r="AV804" s="12" t="s">
        <v>14</v>
      </c>
      <c r="AW804" s="12" t="s">
        <v>35</v>
      </c>
      <c r="AX804" s="12" t="s">
        <v>73</v>
      </c>
      <c r="AY804" s="143" t="s">
        <v>131</v>
      </c>
    </row>
    <row r="805" spans="2:65" s="13" customFormat="1" ht="10.199999999999999">
      <c r="B805" s="148"/>
      <c r="D805" s="136" t="s">
        <v>145</v>
      </c>
      <c r="E805" s="149" t="s">
        <v>19</v>
      </c>
      <c r="F805" s="150" t="s">
        <v>670</v>
      </c>
      <c r="H805" s="151">
        <v>21.6</v>
      </c>
      <c r="I805" s="152"/>
      <c r="L805" s="148"/>
      <c r="M805" s="153"/>
      <c r="T805" s="154"/>
      <c r="AT805" s="149" t="s">
        <v>145</v>
      </c>
      <c r="AU805" s="149" t="s">
        <v>139</v>
      </c>
      <c r="AV805" s="13" t="s">
        <v>139</v>
      </c>
      <c r="AW805" s="13" t="s">
        <v>35</v>
      </c>
      <c r="AX805" s="13" t="s">
        <v>73</v>
      </c>
      <c r="AY805" s="149" t="s">
        <v>131</v>
      </c>
    </row>
    <row r="806" spans="2:65" s="14" customFormat="1" ht="10.199999999999999">
      <c r="B806" s="155"/>
      <c r="D806" s="136" t="s">
        <v>145</v>
      </c>
      <c r="E806" s="156" t="s">
        <v>19</v>
      </c>
      <c r="F806" s="157" t="s">
        <v>166</v>
      </c>
      <c r="H806" s="158">
        <v>172.6</v>
      </c>
      <c r="I806" s="159"/>
      <c r="L806" s="155"/>
      <c r="M806" s="160"/>
      <c r="T806" s="161"/>
      <c r="AT806" s="156" t="s">
        <v>145</v>
      </c>
      <c r="AU806" s="156" t="s">
        <v>139</v>
      </c>
      <c r="AV806" s="14" t="s">
        <v>138</v>
      </c>
      <c r="AW806" s="14" t="s">
        <v>35</v>
      </c>
      <c r="AX806" s="14" t="s">
        <v>14</v>
      </c>
      <c r="AY806" s="156" t="s">
        <v>131</v>
      </c>
    </row>
    <row r="807" spans="2:65" s="1" customFormat="1" ht="37.799999999999997" customHeight="1">
      <c r="B807" s="32"/>
      <c r="C807" s="123" t="s">
        <v>671</v>
      </c>
      <c r="D807" s="123" t="s">
        <v>133</v>
      </c>
      <c r="E807" s="124" t="s">
        <v>672</v>
      </c>
      <c r="F807" s="125" t="s">
        <v>673</v>
      </c>
      <c r="G807" s="126" t="s">
        <v>150</v>
      </c>
      <c r="H807" s="127">
        <v>2.16</v>
      </c>
      <c r="I807" s="128"/>
      <c r="J807" s="129">
        <f>ROUND(I807*H807,2)</f>
        <v>0</v>
      </c>
      <c r="K807" s="125" t="s">
        <v>137</v>
      </c>
      <c r="L807" s="32"/>
      <c r="M807" s="130" t="s">
        <v>19</v>
      </c>
      <c r="N807" s="131" t="s">
        <v>45</v>
      </c>
      <c r="P807" s="132">
        <f>O807*H807</f>
        <v>0</v>
      </c>
      <c r="Q807" s="132">
        <v>0</v>
      </c>
      <c r="R807" s="132">
        <f>Q807*H807</f>
        <v>0</v>
      </c>
      <c r="S807" s="132">
        <v>2.2000000000000002</v>
      </c>
      <c r="T807" s="133">
        <f>S807*H807</f>
        <v>4.7520000000000007</v>
      </c>
      <c r="AR807" s="134" t="s">
        <v>138</v>
      </c>
      <c r="AT807" s="134" t="s">
        <v>133</v>
      </c>
      <c r="AU807" s="134" t="s">
        <v>139</v>
      </c>
      <c r="AY807" s="17" t="s">
        <v>131</v>
      </c>
      <c r="BE807" s="135">
        <f>IF(N807="základní",J807,0)</f>
        <v>0</v>
      </c>
      <c r="BF807" s="135">
        <f>IF(N807="snížená",J807,0)</f>
        <v>0</v>
      </c>
      <c r="BG807" s="135">
        <f>IF(N807="zákl. přenesená",J807,0)</f>
        <v>0</v>
      </c>
      <c r="BH807" s="135">
        <f>IF(N807="sníž. přenesená",J807,0)</f>
        <v>0</v>
      </c>
      <c r="BI807" s="135">
        <f>IF(N807="nulová",J807,0)</f>
        <v>0</v>
      </c>
      <c r="BJ807" s="17" t="s">
        <v>139</v>
      </c>
      <c r="BK807" s="135">
        <f>ROUND(I807*H807,2)</f>
        <v>0</v>
      </c>
      <c r="BL807" s="17" t="s">
        <v>138</v>
      </c>
      <c r="BM807" s="134" t="s">
        <v>674</v>
      </c>
    </row>
    <row r="808" spans="2:65" s="1" customFormat="1" ht="19.2">
      <c r="B808" s="32"/>
      <c r="D808" s="136" t="s">
        <v>141</v>
      </c>
      <c r="F808" s="137" t="s">
        <v>675</v>
      </c>
      <c r="I808" s="138"/>
      <c r="L808" s="32"/>
      <c r="M808" s="139"/>
      <c r="T808" s="53"/>
      <c r="AT808" s="17" t="s">
        <v>141</v>
      </c>
      <c r="AU808" s="17" t="s">
        <v>139</v>
      </c>
    </row>
    <row r="809" spans="2:65" s="1" customFormat="1" ht="10.199999999999999">
      <c r="B809" s="32"/>
      <c r="D809" s="140" t="s">
        <v>143</v>
      </c>
      <c r="F809" s="141" t="s">
        <v>676</v>
      </c>
      <c r="I809" s="138"/>
      <c r="L809" s="32"/>
      <c r="M809" s="139"/>
      <c r="T809" s="53"/>
      <c r="AT809" s="17" t="s">
        <v>143</v>
      </c>
      <c r="AU809" s="17" t="s">
        <v>139</v>
      </c>
    </row>
    <row r="810" spans="2:65" s="12" customFormat="1" ht="10.199999999999999">
      <c r="B810" s="142"/>
      <c r="D810" s="136" t="s">
        <v>145</v>
      </c>
      <c r="E810" s="143" t="s">
        <v>19</v>
      </c>
      <c r="F810" s="144" t="s">
        <v>677</v>
      </c>
      <c r="H810" s="143" t="s">
        <v>19</v>
      </c>
      <c r="I810" s="145"/>
      <c r="L810" s="142"/>
      <c r="M810" s="146"/>
      <c r="T810" s="147"/>
      <c r="AT810" s="143" t="s">
        <v>145</v>
      </c>
      <c r="AU810" s="143" t="s">
        <v>139</v>
      </c>
      <c r="AV810" s="12" t="s">
        <v>14</v>
      </c>
      <c r="AW810" s="12" t="s">
        <v>35</v>
      </c>
      <c r="AX810" s="12" t="s">
        <v>73</v>
      </c>
      <c r="AY810" s="143" t="s">
        <v>131</v>
      </c>
    </row>
    <row r="811" spans="2:65" s="13" customFormat="1" ht="10.199999999999999">
      <c r="B811" s="148"/>
      <c r="D811" s="136" t="s">
        <v>145</v>
      </c>
      <c r="E811" s="149" t="s">
        <v>19</v>
      </c>
      <c r="F811" s="150" t="s">
        <v>678</v>
      </c>
      <c r="H811" s="151">
        <v>2.16</v>
      </c>
      <c r="I811" s="152"/>
      <c r="L811" s="148"/>
      <c r="M811" s="153"/>
      <c r="T811" s="154"/>
      <c r="AT811" s="149" t="s">
        <v>145</v>
      </c>
      <c r="AU811" s="149" t="s">
        <v>139</v>
      </c>
      <c r="AV811" s="13" t="s">
        <v>139</v>
      </c>
      <c r="AW811" s="13" t="s">
        <v>35</v>
      </c>
      <c r="AX811" s="13" t="s">
        <v>14</v>
      </c>
      <c r="AY811" s="149" t="s">
        <v>131</v>
      </c>
    </row>
    <row r="812" spans="2:65" s="1" customFormat="1" ht="24.15" customHeight="1">
      <c r="B812" s="32"/>
      <c r="C812" s="123" t="s">
        <v>679</v>
      </c>
      <c r="D812" s="123" t="s">
        <v>133</v>
      </c>
      <c r="E812" s="124" t="s">
        <v>680</v>
      </c>
      <c r="F812" s="125" t="s">
        <v>681</v>
      </c>
      <c r="G812" s="126" t="s">
        <v>136</v>
      </c>
      <c r="H812" s="127">
        <v>21.6</v>
      </c>
      <c r="I812" s="128"/>
      <c r="J812" s="129">
        <f>ROUND(I812*H812,2)</f>
        <v>0</v>
      </c>
      <c r="K812" s="125" t="s">
        <v>137</v>
      </c>
      <c r="L812" s="32"/>
      <c r="M812" s="130" t="s">
        <v>19</v>
      </c>
      <c r="N812" s="131" t="s">
        <v>45</v>
      </c>
      <c r="P812" s="132">
        <f>O812*H812</f>
        <v>0</v>
      </c>
      <c r="Q812" s="132">
        <v>0</v>
      </c>
      <c r="R812" s="132">
        <f>Q812*H812</f>
        <v>0</v>
      </c>
      <c r="S812" s="132">
        <v>5.7000000000000002E-2</v>
      </c>
      <c r="T812" s="133">
        <f>S812*H812</f>
        <v>1.2312000000000001</v>
      </c>
      <c r="AR812" s="134" t="s">
        <v>138</v>
      </c>
      <c r="AT812" s="134" t="s">
        <v>133</v>
      </c>
      <c r="AU812" s="134" t="s">
        <v>139</v>
      </c>
      <c r="AY812" s="17" t="s">
        <v>131</v>
      </c>
      <c r="BE812" s="135">
        <f>IF(N812="základní",J812,0)</f>
        <v>0</v>
      </c>
      <c r="BF812" s="135">
        <f>IF(N812="snížená",J812,0)</f>
        <v>0</v>
      </c>
      <c r="BG812" s="135">
        <f>IF(N812="zákl. přenesená",J812,0)</f>
        <v>0</v>
      </c>
      <c r="BH812" s="135">
        <f>IF(N812="sníž. přenesená",J812,0)</f>
        <v>0</v>
      </c>
      <c r="BI812" s="135">
        <f>IF(N812="nulová",J812,0)</f>
        <v>0</v>
      </c>
      <c r="BJ812" s="17" t="s">
        <v>139</v>
      </c>
      <c r="BK812" s="135">
        <f>ROUND(I812*H812,2)</f>
        <v>0</v>
      </c>
      <c r="BL812" s="17" t="s">
        <v>138</v>
      </c>
      <c r="BM812" s="134" t="s">
        <v>682</v>
      </c>
    </row>
    <row r="813" spans="2:65" s="1" customFormat="1" ht="28.8">
      <c r="B813" s="32"/>
      <c r="D813" s="136" t="s">
        <v>141</v>
      </c>
      <c r="F813" s="137" t="s">
        <v>683</v>
      </c>
      <c r="I813" s="138"/>
      <c r="L813" s="32"/>
      <c r="M813" s="139"/>
      <c r="T813" s="53"/>
      <c r="AT813" s="17" t="s">
        <v>141</v>
      </c>
      <c r="AU813" s="17" t="s">
        <v>139</v>
      </c>
    </row>
    <row r="814" spans="2:65" s="1" customFormat="1" ht="10.199999999999999">
      <c r="B814" s="32"/>
      <c r="D814" s="140" t="s">
        <v>143</v>
      </c>
      <c r="F814" s="141" t="s">
        <v>684</v>
      </c>
      <c r="I814" s="138"/>
      <c r="L814" s="32"/>
      <c r="M814" s="139"/>
      <c r="T814" s="53"/>
      <c r="AT814" s="17" t="s">
        <v>143</v>
      </c>
      <c r="AU814" s="17" t="s">
        <v>139</v>
      </c>
    </row>
    <row r="815" spans="2:65" s="12" customFormat="1" ht="10.199999999999999">
      <c r="B815" s="142"/>
      <c r="D815" s="136" t="s">
        <v>145</v>
      </c>
      <c r="E815" s="143" t="s">
        <v>19</v>
      </c>
      <c r="F815" s="144" t="s">
        <v>685</v>
      </c>
      <c r="H815" s="143" t="s">
        <v>19</v>
      </c>
      <c r="I815" s="145"/>
      <c r="L815" s="142"/>
      <c r="M815" s="146"/>
      <c r="T815" s="147"/>
      <c r="AT815" s="143" t="s">
        <v>145</v>
      </c>
      <c r="AU815" s="143" t="s">
        <v>139</v>
      </c>
      <c r="AV815" s="12" t="s">
        <v>14</v>
      </c>
      <c r="AW815" s="12" t="s">
        <v>35</v>
      </c>
      <c r="AX815" s="12" t="s">
        <v>73</v>
      </c>
      <c r="AY815" s="143" t="s">
        <v>131</v>
      </c>
    </row>
    <row r="816" spans="2:65" s="13" customFormat="1" ht="10.199999999999999">
      <c r="B816" s="148"/>
      <c r="D816" s="136" t="s">
        <v>145</v>
      </c>
      <c r="E816" s="149" t="s">
        <v>19</v>
      </c>
      <c r="F816" s="150" t="s">
        <v>670</v>
      </c>
      <c r="H816" s="151">
        <v>21.6</v>
      </c>
      <c r="I816" s="152"/>
      <c r="L816" s="148"/>
      <c r="M816" s="153"/>
      <c r="T816" s="154"/>
      <c r="AT816" s="149" t="s">
        <v>145</v>
      </c>
      <c r="AU816" s="149" t="s">
        <v>139</v>
      </c>
      <c r="AV816" s="13" t="s">
        <v>139</v>
      </c>
      <c r="AW816" s="13" t="s">
        <v>35</v>
      </c>
      <c r="AX816" s="13" t="s">
        <v>14</v>
      </c>
      <c r="AY816" s="149" t="s">
        <v>131</v>
      </c>
    </row>
    <row r="817" spans="2:65" s="1" customFormat="1" ht="24.15" customHeight="1">
      <c r="B817" s="32"/>
      <c r="C817" s="123" t="s">
        <v>686</v>
      </c>
      <c r="D817" s="123" t="s">
        <v>133</v>
      </c>
      <c r="E817" s="124" t="s">
        <v>687</v>
      </c>
      <c r="F817" s="125" t="s">
        <v>688</v>
      </c>
      <c r="G817" s="126" t="s">
        <v>136</v>
      </c>
      <c r="H817" s="127">
        <v>7.38</v>
      </c>
      <c r="I817" s="128"/>
      <c r="J817" s="129">
        <f>ROUND(I817*H817,2)</f>
        <v>0</v>
      </c>
      <c r="K817" s="125" t="s">
        <v>137</v>
      </c>
      <c r="L817" s="32"/>
      <c r="M817" s="130" t="s">
        <v>19</v>
      </c>
      <c r="N817" s="131" t="s">
        <v>45</v>
      </c>
      <c r="P817" s="132">
        <f>O817*H817</f>
        <v>0</v>
      </c>
      <c r="Q817" s="132">
        <v>0</v>
      </c>
      <c r="R817" s="132">
        <f>Q817*H817</f>
        <v>0</v>
      </c>
      <c r="S817" s="132">
        <v>4.8000000000000001E-2</v>
      </c>
      <c r="T817" s="133">
        <f>S817*H817</f>
        <v>0.35424</v>
      </c>
      <c r="AR817" s="134" t="s">
        <v>138</v>
      </c>
      <c r="AT817" s="134" t="s">
        <v>133</v>
      </c>
      <c r="AU817" s="134" t="s">
        <v>139</v>
      </c>
      <c r="AY817" s="17" t="s">
        <v>131</v>
      </c>
      <c r="BE817" s="135">
        <f>IF(N817="základní",J817,0)</f>
        <v>0</v>
      </c>
      <c r="BF817" s="135">
        <f>IF(N817="snížená",J817,0)</f>
        <v>0</v>
      </c>
      <c r="BG817" s="135">
        <f>IF(N817="zákl. přenesená",J817,0)</f>
        <v>0</v>
      </c>
      <c r="BH817" s="135">
        <f>IF(N817="sníž. přenesená",J817,0)</f>
        <v>0</v>
      </c>
      <c r="BI817" s="135">
        <f>IF(N817="nulová",J817,0)</f>
        <v>0</v>
      </c>
      <c r="BJ817" s="17" t="s">
        <v>139</v>
      </c>
      <c r="BK817" s="135">
        <f>ROUND(I817*H817,2)</f>
        <v>0</v>
      </c>
      <c r="BL817" s="17" t="s">
        <v>138</v>
      </c>
      <c r="BM817" s="134" t="s">
        <v>689</v>
      </c>
    </row>
    <row r="818" spans="2:65" s="1" customFormat="1" ht="28.8">
      <c r="B818" s="32"/>
      <c r="D818" s="136" t="s">
        <v>141</v>
      </c>
      <c r="F818" s="137" t="s">
        <v>690</v>
      </c>
      <c r="I818" s="138"/>
      <c r="L818" s="32"/>
      <c r="M818" s="139"/>
      <c r="T818" s="53"/>
      <c r="AT818" s="17" t="s">
        <v>141</v>
      </c>
      <c r="AU818" s="17" t="s">
        <v>139</v>
      </c>
    </row>
    <row r="819" spans="2:65" s="1" customFormat="1" ht="10.199999999999999">
      <c r="B819" s="32"/>
      <c r="D819" s="140" t="s">
        <v>143</v>
      </c>
      <c r="F819" s="141" t="s">
        <v>691</v>
      </c>
      <c r="I819" s="138"/>
      <c r="L819" s="32"/>
      <c r="M819" s="139"/>
      <c r="T819" s="53"/>
      <c r="AT819" s="17" t="s">
        <v>143</v>
      </c>
      <c r="AU819" s="17" t="s">
        <v>139</v>
      </c>
    </row>
    <row r="820" spans="2:65" s="12" customFormat="1" ht="10.199999999999999">
      <c r="B820" s="142"/>
      <c r="D820" s="136" t="s">
        <v>145</v>
      </c>
      <c r="E820" s="143" t="s">
        <v>19</v>
      </c>
      <c r="F820" s="144" t="s">
        <v>291</v>
      </c>
      <c r="H820" s="143" t="s">
        <v>19</v>
      </c>
      <c r="I820" s="145"/>
      <c r="L820" s="142"/>
      <c r="M820" s="146"/>
      <c r="T820" s="147"/>
      <c r="AT820" s="143" t="s">
        <v>145</v>
      </c>
      <c r="AU820" s="143" t="s">
        <v>139</v>
      </c>
      <c r="AV820" s="12" t="s">
        <v>14</v>
      </c>
      <c r="AW820" s="12" t="s">
        <v>35</v>
      </c>
      <c r="AX820" s="12" t="s">
        <v>73</v>
      </c>
      <c r="AY820" s="143" t="s">
        <v>131</v>
      </c>
    </row>
    <row r="821" spans="2:65" s="13" customFormat="1" ht="10.199999999999999">
      <c r="B821" s="148"/>
      <c r="D821" s="136" t="s">
        <v>145</v>
      </c>
      <c r="E821" s="149" t="s">
        <v>19</v>
      </c>
      <c r="F821" s="150" t="s">
        <v>597</v>
      </c>
      <c r="H821" s="151">
        <v>0.9</v>
      </c>
      <c r="I821" s="152"/>
      <c r="L821" s="148"/>
      <c r="M821" s="153"/>
      <c r="T821" s="154"/>
      <c r="AT821" s="149" t="s">
        <v>145</v>
      </c>
      <c r="AU821" s="149" t="s">
        <v>139</v>
      </c>
      <c r="AV821" s="13" t="s">
        <v>139</v>
      </c>
      <c r="AW821" s="13" t="s">
        <v>35</v>
      </c>
      <c r="AX821" s="13" t="s">
        <v>73</v>
      </c>
      <c r="AY821" s="149" t="s">
        <v>131</v>
      </c>
    </row>
    <row r="822" spans="2:65" s="12" customFormat="1" ht="10.199999999999999">
      <c r="B822" s="142"/>
      <c r="D822" s="136" t="s">
        <v>145</v>
      </c>
      <c r="E822" s="143" t="s">
        <v>19</v>
      </c>
      <c r="F822" s="144" t="s">
        <v>293</v>
      </c>
      <c r="H822" s="143" t="s">
        <v>19</v>
      </c>
      <c r="I822" s="145"/>
      <c r="L822" s="142"/>
      <c r="M822" s="146"/>
      <c r="T822" s="147"/>
      <c r="AT822" s="143" t="s">
        <v>145</v>
      </c>
      <c r="AU822" s="143" t="s">
        <v>139</v>
      </c>
      <c r="AV822" s="12" t="s">
        <v>14</v>
      </c>
      <c r="AW822" s="12" t="s">
        <v>35</v>
      </c>
      <c r="AX822" s="12" t="s">
        <v>73</v>
      </c>
      <c r="AY822" s="143" t="s">
        <v>131</v>
      </c>
    </row>
    <row r="823" spans="2:65" s="13" customFormat="1" ht="10.199999999999999">
      <c r="B823" s="148"/>
      <c r="D823" s="136" t="s">
        <v>145</v>
      </c>
      <c r="E823" s="149" t="s">
        <v>19</v>
      </c>
      <c r="F823" s="150" t="s">
        <v>598</v>
      </c>
      <c r="H823" s="151">
        <v>3.6</v>
      </c>
      <c r="I823" s="152"/>
      <c r="L823" s="148"/>
      <c r="M823" s="153"/>
      <c r="T823" s="154"/>
      <c r="AT823" s="149" t="s">
        <v>145</v>
      </c>
      <c r="AU823" s="149" t="s">
        <v>139</v>
      </c>
      <c r="AV823" s="13" t="s">
        <v>139</v>
      </c>
      <c r="AW823" s="13" t="s">
        <v>35</v>
      </c>
      <c r="AX823" s="13" t="s">
        <v>73</v>
      </c>
      <c r="AY823" s="149" t="s">
        <v>131</v>
      </c>
    </row>
    <row r="824" spans="2:65" s="12" customFormat="1" ht="10.199999999999999">
      <c r="B824" s="142"/>
      <c r="D824" s="136" t="s">
        <v>145</v>
      </c>
      <c r="E824" s="143" t="s">
        <v>19</v>
      </c>
      <c r="F824" s="144" t="s">
        <v>295</v>
      </c>
      <c r="H824" s="143" t="s">
        <v>19</v>
      </c>
      <c r="I824" s="145"/>
      <c r="L824" s="142"/>
      <c r="M824" s="146"/>
      <c r="T824" s="147"/>
      <c r="AT824" s="143" t="s">
        <v>145</v>
      </c>
      <c r="AU824" s="143" t="s">
        <v>139</v>
      </c>
      <c r="AV824" s="12" t="s">
        <v>14</v>
      </c>
      <c r="AW824" s="12" t="s">
        <v>35</v>
      </c>
      <c r="AX824" s="12" t="s">
        <v>73</v>
      </c>
      <c r="AY824" s="143" t="s">
        <v>131</v>
      </c>
    </row>
    <row r="825" spans="2:65" s="13" customFormat="1" ht="10.199999999999999">
      <c r="B825" s="148"/>
      <c r="D825" s="136" t="s">
        <v>145</v>
      </c>
      <c r="E825" s="149" t="s">
        <v>19</v>
      </c>
      <c r="F825" s="150" t="s">
        <v>599</v>
      </c>
      <c r="H825" s="151">
        <v>2.88</v>
      </c>
      <c r="I825" s="152"/>
      <c r="L825" s="148"/>
      <c r="M825" s="153"/>
      <c r="T825" s="154"/>
      <c r="AT825" s="149" t="s">
        <v>145</v>
      </c>
      <c r="AU825" s="149" t="s">
        <v>139</v>
      </c>
      <c r="AV825" s="13" t="s">
        <v>139</v>
      </c>
      <c r="AW825" s="13" t="s">
        <v>35</v>
      </c>
      <c r="AX825" s="13" t="s">
        <v>73</v>
      </c>
      <c r="AY825" s="149" t="s">
        <v>131</v>
      </c>
    </row>
    <row r="826" spans="2:65" s="14" customFormat="1" ht="10.199999999999999">
      <c r="B826" s="155"/>
      <c r="D826" s="136" t="s">
        <v>145</v>
      </c>
      <c r="E826" s="156" t="s">
        <v>19</v>
      </c>
      <c r="F826" s="157" t="s">
        <v>166</v>
      </c>
      <c r="H826" s="158">
        <v>7.38</v>
      </c>
      <c r="I826" s="159"/>
      <c r="L826" s="155"/>
      <c r="M826" s="160"/>
      <c r="T826" s="161"/>
      <c r="AT826" s="156" t="s">
        <v>145</v>
      </c>
      <c r="AU826" s="156" t="s">
        <v>139</v>
      </c>
      <c r="AV826" s="14" t="s">
        <v>138</v>
      </c>
      <c r="AW826" s="14" t="s">
        <v>35</v>
      </c>
      <c r="AX826" s="14" t="s">
        <v>14</v>
      </c>
      <c r="AY826" s="156" t="s">
        <v>131</v>
      </c>
    </row>
    <row r="827" spans="2:65" s="1" customFormat="1" ht="24.15" customHeight="1">
      <c r="B827" s="32"/>
      <c r="C827" s="123" t="s">
        <v>692</v>
      </c>
      <c r="D827" s="123" t="s">
        <v>133</v>
      </c>
      <c r="E827" s="124" t="s">
        <v>693</v>
      </c>
      <c r="F827" s="125" t="s">
        <v>694</v>
      </c>
      <c r="G827" s="126" t="s">
        <v>136</v>
      </c>
      <c r="H827" s="127">
        <v>5.76</v>
      </c>
      <c r="I827" s="128"/>
      <c r="J827" s="129">
        <f>ROUND(I827*H827,2)</f>
        <v>0</v>
      </c>
      <c r="K827" s="125" t="s">
        <v>137</v>
      </c>
      <c r="L827" s="32"/>
      <c r="M827" s="130" t="s">
        <v>19</v>
      </c>
      <c r="N827" s="131" t="s">
        <v>45</v>
      </c>
      <c r="P827" s="132">
        <f>O827*H827</f>
        <v>0</v>
      </c>
      <c r="Q827" s="132">
        <v>0</v>
      </c>
      <c r="R827" s="132">
        <f>Q827*H827</f>
        <v>0</v>
      </c>
      <c r="S827" s="132">
        <v>3.7999999999999999E-2</v>
      </c>
      <c r="T827" s="133">
        <f>S827*H827</f>
        <v>0.21887999999999999</v>
      </c>
      <c r="AR827" s="134" t="s">
        <v>138</v>
      </c>
      <c r="AT827" s="134" t="s">
        <v>133</v>
      </c>
      <c r="AU827" s="134" t="s">
        <v>139</v>
      </c>
      <c r="AY827" s="17" t="s">
        <v>131</v>
      </c>
      <c r="BE827" s="135">
        <f>IF(N827="základní",J827,0)</f>
        <v>0</v>
      </c>
      <c r="BF827" s="135">
        <f>IF(N827="snížená",J827,0)</f>
        <v>0</v>
      </c>
      <c r="BG827" s="135">
        <f>IF(N827="zákl. přenesená",J827,0)</f>
        <v>0</v>
      </c>
      <c r="BH827" s="135">
        <f>IF(N827="sníž. přenesená",J827,0)</f>
        <v>0</v>
      </c>
      <c r="BI827" s="135">
        <f>IF(N827="nulová",J827,0)</f>
        <v>0</v>
      </c>
      <c r="BJ827" s="17" t="s">
        <v>139</v>
      </c>
      <c r="BK827" s="135">
        <f>ROUND(I827*H827,2)</f>
        <v>0</v>
      </c>
      <c r="BL827" s="17" t="s">
        <v>138</v>
      </c>
      <c r="BM827" s="134" t="s">
        <v>695</v>
      </c>
    </row>
    <row r="828" spans="2:65" s="1" customFormat="1" ht="28.8">
      <c r="B828" s="32"/>
      <c r="D828" s="136" t="s">
        <v>141</v>
      </c>
      <c r="F828" s="137" t="s">
        <v>696</v>
      </c>
      <c r="I828" s="138"/>
      <c r="L828" s="32"/>
      <c r="M828" s="139"/>
      <c r="T828" s="53"/>
      <c r="AT828" s="17" t="s">
        <v>141</v>
      </c>
      <c r="AU828" s="17" t="s">
        <v>139</v>
      </c>
    </row>
    <row r="829" spans="2:65" s="1" customFormat="1" ht="10.199999999999999">
      <c r="B829" s="32"/>
      <c r="D829" s="140" t="s">
        <v>143</v>
      </c>
      <c r="F829" s="141" t="s">
        <v>697</v>
      </c>
      <c r="I829" s="138"/>
      <c r="L829" s="32"/>
      <c r="M829" s="139"/>
      <c r="T829" s="53"/>
      <c r="AT829" s="17" t="s">
        <v>143</v>
      </c>
      <c r="AU829" s="17" t="s">
        <v>139</v>
      </c>
    </row>
    <row r="830" spans="2:65" s="12" customFormat="1" ht="10.199999999999999">
      <c r="B830" s="142"/>
      <c r="D830" s="136" t="s">
        <v>145</v>
      </c>
      <c r="E830" s="143" t="s">
        <v>19</v>
      </c>
      <c r="F830" s="144" t="s">
        <v>289</v>
      </c>
      <c r="H830" s="143" t="s">
        <v>19</v>
      </c>
      <c r="I830" s="145"/>
      <c r="L830" s="142"/>
      <c r="M830" s="146"/>
      <c r="T830" s="147"/>
      <c r="AT830" s="143" t="s">
        <v>145</v>
      </c>
      <c r="AU830" s="143" t="s">
        <v>139</v>
      </c>
      <c r="AV830" s="12" t="s">
        <v>14</v>
      </c>
      <c r="AW830" s="12" t="s">
        <v>35</v>
      </c>
      <c r="AX830" s="12" t="s">
        <v>73</v>
      </c>
      <c r="AY830" s="143" t="s">
        <v>131</v>
      </c>
    </row>
    <row r="831" spans="2:65" s="13" customFormat="1" ht="10.199999999999999">
      <c r="B831" s="148"/>
      <c r="D831" s="136" t="s">
        <v>145</v>
      </c>
      <c r="E831" s="149" t="s">
        <v>19</v>
      </c>
      <c r="F831" s="150" t="s">
        <v>596</v>
      </c>
      <c r="H831" s="151">
        <v>5.76</v>
      </c>
      <c r="I831" s="152"/>
      <c r="L831" s="148"/>
      <c r="M831" s="153"/>
      <c r="T831" s="154"/>
      <c r="AT831" s="149" t="s">
        <v>145</v>
      </c>
      <c r="AU831" s="149" t="s">
        <v>139</v>
      </c>
      <c r="AV831" s="13" t="s">
        <v>139</v>
      </c>
      <c r="AW831" s="13" t="s">
        <v>35</v>
      </c>
      <c r="AX831" s="13" t="s">
        <v>14</v>
      </c>
      <c r="AY831" s="149" t="s">
        <v>131</v>
      </c>
    </row>
    <row r="832" spans="2:65" s="1" customFormat="1" ht="24.15" customHeight="1">
      <c r="B832" s="32"/>
      <c r="C832" s="123" t="s">
        <v>698</v>
      </c>
      <c r="D832" s="123" t="s">
        <v>133</v>
      </c>
      <c r="E832" s="124" t="s">
        <v>699</v>
      </c>
      <c r="F832" s="125" t="s">
        <v>700</v>
      </c>
      <c r="G832" s="126" t="s">
        <v>136</v>
      </c>
      <c r="H832" s="127">
        <v>94.34</v>
      </c>
      <c r="I832" s="128"/>
      <c r="J832" s="129">
        <f>ROUND(I832*H832,2)</f>
        <v>0</v>
      </c>
      <c r="K832" s="125" t="s">
        <v>137</v>
      </c>
      <c r="L832" s="32"/>
      <c r="M832" s="130" t="s">
        <v>19</v>
      </c>
      <c r="N832" s="131" t="s">
        <v>45</v>
      </c>
      <c r="P832" s="132">
        <f>O832*H832</f>
        <v>0</v>
      </c>
      <c r="Q832" s="132">
        <v>0</v>
      </c>
      <c r="R832" s="132">
        <f>Q832*H832</f>
        <v>0</v>
      </c>
      <c r="S832" s="132">
        <v>3.4000000000000002E-2</v>
      </c>
      <c r="T832" s="133">
        <f>S832*H832</f>
        <v>3.2075600000000004</v>
      </c>
      <c r="AR832" s="134" t="s">
        <v>138</v>
      </c>
      <c r="AT832" s="134" t="s">
        <v>133</v>
      </c>
      <c r="AU832" s="134" t="s">
        <v>139</v>
      </c>
      <c r="AY832" s="17" t="s">
        <v>131</v>
      </c>
      <c r="BE832" s="135">
        <f>IF(N832="základní",J832,0)</f>
        <v>0</v>
      </c>
      <c r="BF832" s="135">
        <f>IF(N832="snížená",J832,0)</f>
        <v>0</v>
      </c>
      <c r="BG832" s="135">
        <f>IF(N832="zákl. přenesená",J832,0)</f>
        <v>0</v>
      </c>
      <c r="BH832" s="135">
        <f>IF(N832="sníž. přenesená",J832,0)</f>
        <v>0</v>
      </c>
      <c r="BI832" s="135">
        <f>IF(N832="nulová",J832,0)</f>
        <v>0</v>
      </c>
      <c r="BJ832" s="17" t="s">
        <v>139</v>
      </c>
      <c r="BK832" s="135">
        <f>ROUND(I832*H832,2)</f>
        <v>0</v>
      </c>
      <c r="BL832" s="17" t="s">
        <v>138</v>
      </c>
      <c r="BM832" s="134" t="s">
        <v>701</v>
      </c>
    </row>
    <row r="833" spans="2:65" s="1" customFormat="1" ht="28.8">
      <c r="B833" s="32"/>
      <c r="D833" s="136" t="s">
        <v>141</v>
      </c>
      <c r="F833" s="137" t="s">
        <v>702</v>
      </c>
      <c r="I833" s="138"/>
      <c r="L833" s="32"/>
      <c r="M833" s="139"/>
      <c r="T833" s="53"/>
      <c r="AT833" s="17" t="s">
        <v>141</v>
      </c>
      <c r="AU833" s="17" t="s">
        <v>139</v>
      </c>
    </row>
    <row r="834" spans="2:65" s="1" customFormat="1" ht="10.199999999999999">
      <c r="B834" s="32"/>
      <c r="D834" s="140" t="s">
        <v>143</v>
      </c>
      <c r="F834" s="141" t="s">
        <v>703</v>
      </c>
      <c r="I834" s="138"/>
      <c r="L834" s="32"/>
      <c r="M834" s="139"/>
      <c r="T834" s="53"/>
      <c r="AT834" s="17" t="s">
        <v>143</v>
      </c>
      <c r="AU834" s="17" t="s">
        <v>139</v>
      </c>
    </row>
    <row r="835" spans="2:65" s="12" customFormat="1" ht="10.199999999999999">
      <c r="B835" s="142"/>
      <c r="D835" s="136" t="s">
        <v>145</v>
      </c>
      <c r="E835" s="143" t="s">
        <v>19</v>
      </c>
      <c r="F835" s="144" t="s">
        <v>282</v>
      </c>
      <c r="H835" s="143" t="s">
        <v>19</v>
      </c>
      <c r="I835" s="145"/>
      <c r="L835" s="142"/>
      <c r="M835" s="146"/>
      <c r="T835" s="147"/>
      <c r="AT835" s="143" t="s">
        <v>145</v>
      </c>
      <c r="AU835" s="143" t="s">
        <v>139</v>
      </c>
      <c r="AV835" s="12" t="s">
        <v>14</v>
      </c>
      <c r="AW835" s="12" t="s">
        <v>35</v>
      </c>
      <c r="AX835" s="12" t="s">
        <v>73</v>
      </c>
      <c r="AY835" s="143" t="s">
        <v>131</v>
      </c>
    </row>
    <row r="836" spans="2:65" s="13" customFormat="1" ht="10.199999999999999">
      <c r="B836" s="148"/>
      <c r="D836" s="136" t="s">
        <v>145</v>
      </c>
      <c r="E836" s="149" t="s">
        <v>19</v>
      </c>
      <c r="F836" s="150" t="s">
        <v>592</v>
      </c>
      <c r="H836" s="151">
        <v>60</v>
      </c>
      <c r="I836" s="152"/>
      <c r="L836" s="148"/>
      <c r="M836" s="153"/>
      <c r="T836" s="154"/>
      <c r="AT836" s="149" t="s">
        <v>145</v>
      </c>
      <c r="AU836" s="149" t="s">
        <v>139</v>
      </c>
      <c r="AV836" s="13" t="s">
        <v>139</v>
      </c>
      <c r="AW836" s="13" t="s">
        <v>35</v>
      </c>
      <c r="AX836" s="13" t="s">
        <v>73</v>
      </c>
      <c r="AY836" s="149" t="s">
        <v>131</v>
      </c>
    </row>
    <row r="837" spans="2:65" s="12" customFormat="1" ht="10.199999999999999">
      <c r="B837" s="142"/>
      <c r="D837" s="136" t="s">
        <v>145</v>
      </c>
      <c r="E837" s="143" t="s">
        <v>19</v>
      </c>
      <c r="F837" s="144" t="s">
        <v>284</v>
      </c>
      <c r="H837" s="143" t="s">
        <v>19</v>
      </c>
      <c r="I837" s="145"/>
      <c r="L837" s="142"/>
      <c r="M837" s="146"/>
      <c r="T837" s="147"/>
      <c r="AT837" s="143" t="s">
        <v>145</v>
      </c>
      <c r="AU837" s="143" t="s">
        <v>139</v>
      </c>
      <c r="AV837" s="12" t="s">
        <v>14</v>
      </c>
      <c r="AW837" s="12" t="s">
        <v>35</v>
      </c>
      <c r="AX837" s="12" t="s">
        <v>73</v>
      </c>
      <c r="AY837" s="143" t="s">
        <v>131</v>
      </c>
    </row>
    <row r="838" spans="2:65" s="13" customFormat="1" ht="10.199999999999999">
      <c r="B838" s="148"/>
      <c r="D838" s="136" t="s">
        <v>145</v>
      </c>
      <c r="E838" s="149" t="s">
        <v>19</v>
      </c>
      <c r="F838" s="150" t="s">
        <v>593</v>
      </c>
      <c r="H838" s="151">
        <v>14.4</v>
      </c>
      <c r="I838" s="152"/>
      <c r="L838" s="148"/>
      <c r="M838" s="153"/>
      <c r="T838" s="154"/>
      <c r="AT838" s="149" t="s">
        <v>145</v>
      </c>
      <c r="AU838" s="149" t="s">
        <v>139</v>
      </c>
      <c r="AV838" s="13" t="s">
        <v>139</v>
      </c>
      <c r="AW838" s="13" t="s">
        <v>35</v>
      </c>
      <c r="AX838" s="13" t="s">
        <v>73</v>
      </c>
      <c r="AY838" s="149" t="s">
        <v>131</v>
      </c>
    </row>
    <row r="839" spans="2:65" s="13" customFormat="1" ht="10.199999999999999">
      <c r="B839" s="148"/>
      <c r="D839" s="136" t="s">
        <v>145</v>
      </c>
      <c r="E839" s="149" t="s">
        <v>19</v>
      </c>
      <c r="F839" s="150" t="s">
        <v>594</v>
      </c>
      <c r="H839" s="151">
        <v>12.42</v>
      </c>
      <c r="I839" s="152"/>
      <c r="L839" s="148"/>
      <c r="M839" s="153"/>
      <c r="T839" s="154"/>
      <c r="AT839" s="149" t="s">
        <v>145</v>
      </c>
      <c r="AU839" s="149" t="s">
        <v>139</v>
      </c>
      <c r="AV839" s="13" t="s">
        <v>139</v>
      </c>
      <c r="AW839" s="13" t="s">
        <v>35</v>
      </c>
      <c r="AX839" s="13" t="s">
        <v>73</v>
      </c>
      <c r="AY839" s="149" t="s">
        <v>131</v>
      </c>
    </row>
    <row r="840" spans="2:65" s="12" customFormat="1" ht="10.199999999999999">
      <c r="B840" s="142"/>
      <c r="D840" s="136" t="s">
        <v>145</v>
      </c>
      <c r="E840" s="143" t="s">
        <v>19</v>
      </c>
      <c r="F840" s="144" t="s">
        <v>287</v>
      </c>
      <c r="H840" s="143" t="s">
        <v>19</v>
      </c>
      <c r="I840" s="145"/>
      <c r="L840" s="142"/>
      <c r="M840" s="146"/>
      <c r="T840" s="147"/>
      <c r="AT840" s="143" t="s">
        <v>145</v>
      </c>
      <c r="AU840" s="143" t="s">
        <v>139</v>
      </c>
      <c r="AV840" s="12" t="s">
        <v>14</v>
      </c>
      <c r="AW840" s="12" t="s">
        <v>35</v>
      </c>
      <c r="AX840" s="12" t="s">
        <v>73</v>
      </c>
      <c r="AY840" s="143" t="s">
        <v>131</v>
      </c>
    </row>
    <row r="841" spans="2:65" s="13" customFormat="1" ht="10.199999999999999">
      <c r="B841" s="148"/>
      <c r="D841" s="136" t="s">
        <v>145</v>
      </c>
      <c r="E841" s="149" t="s">
        <v>19</v>
      </c>
      <c r="F841" s="150" t="s">
        <v>595</v>
      </c>
      <c r="H841" s="151">
        <v>7.52</v>
      </c>
      <c r="I841" s="152"/>
      <c r="L841" s="148"/>
      <c r="M841" s="153"/>
      <c r="T841" s="154"/>
      <c r="AT841" s="149" t="s">
        <v>145</v>
      </c>
      <c r="AU841" s="149" t="s">
        <v>139</v>
      </c>
      <c r="AV841" s="13" t="s">
        <v>139</v>
      </c>
      <c r="AW841" s="13" t="s">
        <v>35</v>
      </c>
      <c r="AX841" s="13" t="s">
        <v>73</v>
      </c>
      <c r="AY841" s="149" t="s">
        <v>131</v>
      </c>
    </row>
    <row r="842" spans="2:65" s="14" customFormat="1" ht="10.199999999999999">
      <c r="B842" s="155"/>
      <c r="D842" s="136" t="s">
        <v>145</v>
      </c>
      <c r="E842" s="156" t="s">
        <v>19</v>
      </c>
      <c r="F842" s="157" t="s">
        <v>166</v>
      </c>
      <c r="H842" s="158">
        <v>94.34</v>
      </c>
      <c r="I842" s="159"/>
      <c r="L842" s="155"/>
      <c r="M842" s="160"/>
      <c r="T842" s="161"/>
      <c r="AT842" s="156" t="s">
        <v>145</v>
      </c>
      <c r="AU842" s="156" t="s">
        <v>139</v>
      </c>
      <c r="AV842" s="14" t="s">
        <v>138</v>
      </c>
      <c r="AW842" s="14" t="s">
        <v>35</v>
      </c>
      <c r="AX842" s="14" t="s">
        <v>14</v>
      </c>
      <c r="AY842" s="156" t="s">
        <v>131</v>
      </c>
    </row>
    <row r="843" spans="2:65" s="1" customFormat="1" ht="21.75" customHeight="1">
      <c r="B843" s="32"/>
      <c r="C843" s="123" t="s">
        <v>704</v>
      </c>
      <c r="D843" s="123" t="s">
        <v>133</v>
      </c>
      <c r="E843" s="124" t="s">
        <v>705</v>
      </c>
      <c r="F843" s="125" t="s">
        <v>706</v>
      </c>
      <c r="G843" s="126" t="s">
        <v>136</v>
      </c>
      <c r="H843" s="127">
        <v>5.7110000000000003</v>
      </c>
      <c r="I843" s="128"/>
      <c r="J843" s="129">
        <f>ROUND(I843*H843,2)</f>
        <v>0</v>
      </c>
      <c r="K843" s="125" t="s">
        <v>137</v>
      </c>
      <c r="L843" s="32"/>
      <c r="M843" s="130" t="s">
        <v>19</v>
      </c>
      <c r="N843" s="131" t="s">
        <v>45</v>
      </c>
      <c r="P843" s="132">
        <f>O843*H843</f>
        <v>0</v>
      </c>
      <c r="Q843" s="132">
        <v>0</v>
      </c>
      <c r="R843" s="132">
        <f>Q843*H843</f>
        <v>0</v>
      </c>
      <c r="S843" s="132">
        <v>6.3E-2</v>
      </c>
      <c r="T843" s="133">
        <f>S843*H843</f>
        <v>0.35979300000000003</v>
      </c>
      <c r="AR843" s="134" t="s">
        <v>138</v>
      </c>
      <c r="AT843" s="134" t="s">
        <v>133</v>
      </c>
      <c r="AU843" s="134" t="s">
        <v>139</v>
      </c>
      <c r="AY843" s="17" t="s">
        <v>131</v>
      </c>
      <c r="BE843" s="135">
        <f>IF(N843="základní",J843,0)</f>
        <v>0</v>
      </c>
      <c r="BF843" s="135">
        <f>IF(N843="snížená",J843,0)</f>
        <v>0</v>
      </c>
      <c r="BG843" s="135">
        <f>IF(N843="zákl. přenesená",J843,0)</f>
        <v>0</v>
      </c>
      <c r="BH843" s="135">
        <f>IF(N843="sníž. přenesená",J843,0)</f>
        <v>0</v>
      </c>
      <c r="BI843" s="135">
        <f>IF(N843="nulová",J843,0)</f>
        <v>0</v>
      </c>
      <c r="BJ843" s="17" t="s">
        <v>139</v>
      </c>
      <c r="BK843" s="135">
        <f>ROUND(I843*H843,2)</f>
        <v>0</v>
      </c>
      <c r="BL843" s="17" t="s">
        <v>138</v>
      </c>
      <c r="BM843" s="134" t="s">
        <v>707</v>
      </c>
    </row>
    <row r="844" spans="2:65" s="1" customFormat="1" ht="19.2">
      <c r="B844" s="32"/>
      <c r="D844" s="136" t="s">
        <v>141</v>
      </c>
      <c r="F844" s="137" t="s">
        <v>708</v>
      </c>
      <c r="I844" s="138"/>
      <c r="L844" s="32"/>
      <c r="M844" s="139"/>
      <c r="T844" s="53"/>
      <c r="AT844" s="17" t="s">
        <v>141</v>
      </c>
      <c r="AU844" s="17" t="s">
        <v>139</v>
      </c>
    </row>
    <row r="845" spans="2:65" s="1" customFormat="1" ht="10.199999999999999">
      <c r="B845" s="32"/>
      <c r="D845" s="140" t="s">
        <v>143</v>
      </c>
      <c r="F845" s="141" t="s">
        <v>709</v>
      </c>
      <c r="I845" s="138"/>
      <c r="L845" s="32"/>
      <c r="M845" s="139"/>
      <c r="T845" s="53"/>
      <c r="AT845" s="17" t="s">
        <v>143</v>
      </c>
      <c r="AU845" s="17" t="s">
        <v>139</v>
      </c>
    </row>
    <row r="846" spans="2:65" s="12" customFormat="1" ht="10.199999999999999">
      <c r="B846" s="142"/>
      <c r="D846" s="136" t="s">
        <v>145</v>
      </c>
      <c r="E846" s="143" t="s">
        <v>19</v>
      </c>
      <c r="F846" s="144" t="s">
        <v>710</v>
      </c>
      <c r="H846" s="143" t="s">
        <v>19</v>
      </c>
      <c r="I846" s="145"/>
      <c r="L846" s="142"/>
      <c r="M846" s="146"/>
      <c r="T846" s="147"/>
      <c r="AT846" s="143" t="s">
        <v>145</v>
      </c>
      <c r="AU846" s="143" t="s">
        <v>139</v>
      </c>
      <c r="AV846" s="12" t="s">
        <v>14</v>
      </c>
      <c r="AW846" s="12" t="s">
        <v>35</v>
      </c>
      <c r="AX846" s="12" t="s">
        <v>73</v>
      </c>
      <c r="AY846" s="143" t="s">
        <v>131</v>
      </c>
    </row>
    <row r="847" spans="2:65" s="13" customFormat="1" ht="10.199999999999999">
      <c r="B847" s="148"/>
      <c r="D847" s="136" t="s">
        <v>145</v>
      </c>
      <c r="E847" s="149" t="s">
        <v>19</v>
      </c>
      <c r="F847" s="150" t="s">
        <v>711</v>
      </c>
      <c r="H847" s="151">
        <v>5.7110000000000003</v>
      </c>
      <c r="I847" s="152"/>
      <c r="L847" s="148"/>
      <c r="M847" s="153"/>
      <c r="T847" s="154"/>
      <c r="AT847" s="149" t="s">
        <v>145</v>
      </c>
      <c r="AU847" s="149" t="s">
        <v>139</v>
      </c>
      <c r="AV847" s="13" t="s">
        <v>139</v>
      </c>
      <c r="AW847" s="13" t="s">
        <v>35</v>
      </c>
      <c r="AX847" s="13" t="s">
        <v>14</v>
      </c>
      <c r="AY847" s="149" t="s">
        <v>131</v>
      </c>
    </row>
    <row r="848" spans="2:65" s="1" customFormat="1" ht="37.799999999999997" customHeight="1">
      <c r="B848" s="32"/>
      <c r="C848" s="123" t="s">
        <v>712</v>
      </c>
      <c r="D848" s="123" t="s">
        <v>133</v>
      </c>
      <c r="E848" s="124" t="s">
        <v>713</v>
      </c>
      <c r="F848" s="125" t="s">
        <v>714</v>
      </c>
      <c r="G848" s="126" t="s">
        <v>136</v>
      </c>
      <c r="H848" s="127">
        <v>80</v>
      </c>
      <c r="I848" s="128"/>
      <c r="J848" s="129">
        <f>ROUND(I848*H848,2)</f>
        <v>0</v>
      </c>
      <c r="K848" s="125" t="s">
        <v>137</v>
      </c>
      <c r="L848" s="32"/>
      <c r="M848" s="130" t="s">
        <v>19</v>
      </c>
      <c r="N848" s="131" t="s">
        <v>45</v>
      </c>
      <c r="P848" s="132">
        <f>O848*H848</f>
        <v>0</v>
      </c>
      <c r="Q848" s="132">
        <v>0</v>
      </c>
      <c r="R848" s="132">
        <f>Q848*H848</f>
        <v>0</v>
      </c>
      <c r="S848" s="132">
        <v>4.5999999999999999E-2</v>
      </c>
      <c r="T848" s="133">
        <f>S848*H848</f>
        <v>3.6799999999999997</v>
      </c>
      <c r="AR848" s="134" t="s">
        <v>138</v>
      </c>
      <c r="AT848" s="134" t="s">
        <v>133</v>
      </c>
      <c r="AU848" s="134" t="s">
        <v>139</v>
      </c>
      <c r="AY848" s="17" t="s">
        <v>131</v>
      </c>
      <c r="BE848" s="135">
        <f>IF(N848="základní",J848,0)</f>
        <v>0</v>
      </c>
      <c r="BF848" s="135">
        <f>IF(N848="snížená",J848,0)</f>
        <v>0</v>
      </c>
      <c r="BG848" s="135">
        <f>IF(N848="zákl. přenesená",J848,0)</f>
        <v>0</v>
      </c>
      <c r="BH848" s="135">
        <f>IF(N848="sníž. přenesená",J848,0)</f>
        <v>0</v>
      </c>
      <c r="BI848" s="135">
        <f>IF(N848="nulová",J848,0)</f>
        <v>0</v>
      </c>
      <c r="BJ848" s="17" t="s">
        <v>139</v>
      </c>
      <c r="BK848" s="135">
        <f>ROUND(I848*H848,2)</f>
        <v>0</v>
      </c>
      <c r="BL848" s="17" t="s">
        <v>138</v>
      </c>
      <c r="BM848" s="134" t="s">
        <v>715</v>
      </c>
    </row>
    <row r="849" spans="2:65" s="1" customFormat="1" ht="28.8">
      <c r="B849" s="32"/>
      <c r="D849" s="136" t="s">
        <v>141</v>
      </c>
      <c r="F849" s="137" t="s">
        <v>716</v>
      </c>
      <c r="I849" s="138"/>
      <c r="L849" s="32"/>
      <c r="M849" s="139"/>
      <c r="T849" s="53"/>
      <c r="AT849" s="17" t="s">
        <v>141</v>
      </c>
      <c r="AU849" s="17" t="s">
        <v>139</v>
      </c>
    </row>
    <row r="850" spans="2:65" s="1" customFormat="1" ht="10.199999999999999">
      <c r="B850" s="32"/>
      <c r="D850" s="140" t="s">
        <v>143</v>
      </c>
      <c r="F850" s="141" t="s">
        <v>717</v>
      </c>
      <c r="I850" s="138"/>
      <c r="L850" s="32"/>
      <c r="M850" s="139"/>
      <c r="T850" s="53"/>
      <c r="AT850" s="17" t="s">
        <v>143</v>
      </c>
      <c r="AU850" s="17" t="s">
        <v>139</v>
      </c>
    </row>
    <row r="851" spans="2:65" s="12" customFormat="1" ht="10.199999999999999">
      <c r="B851" s="142"/>
      <c r="D851" s="136" t="s">
        <v>145</v>
      </c>
      <c r="E851" s="143" t="s">
        <v>19</v>
      </c>
      <c r="F851" s="144" t="s">
        <v>354</v>
      </c>
      <c r="H851" s="143" t="s">
        <v>19</v>
      </c>
      <c r="I851" s="145"/>
      <c r="L851" s="142"/>
      <c r="M851" s="146"/>
      <c r="T851" s="147"/>
      <c r="AT851" s="143" t="s">
        <v>145</v>
      </c>
      <c r="AU851" s="143" t="s">
        <v>139</v>
      </c>
      <c r="AV851" s="12" t="s">
        <v>14</v>
      </c>
      <c r="AW851" s="12" t="s">
        <v>35</v>
      </c>
      <c r="AX851" s="12" t="s">
        <v>73</v>
      </c>
      <c r="AY851" s="143" t="s">
        <v>131</v>
      </c>
    </row>
    <row r="852" spans="2:65" s="13" customFormat="1" ht="10.199999999999999">
      <c r="B852" s="148"/>
      <c r="D852" s="136" t="s">
        <v>145</v>
      </c>
      <c r="E852" s="149" t="s">
        <v>19</v>
      </c>
      <c r="F852" s="150" t="s">
        <v>607</v>
      </c>
      <c r="H852" s="151">
        <v>30</v>
      </c>
      <c r="I852" s="152"/>
      <c r="L852" s="148"/>
      <c r="M852" s="153"/>
      <c r="T852" s="154"/>
      <c r="AT852" s="149" t="s">
        <v>145</v>
      </c>
      <c r="AU852" s="149" t="s">
        <v>139</v>
      </c>
      <c r="AV852" s="13" t="s">
        <v>139</v>
      </c>
      <c r="AW852" s="13" t="s">
        <v>35</v>
      </c>
      <c r="AX852" s="13" t="s">
        <v>73</v>
      </c>
      <c r="AY852" s="149" t="s">
        <v>131</v>
      </c>
    </row>
    <row r="853" spans="2:65" s="13" customFormat="1" ht="10.199999999999999">
      <c r="B853" s="148"/>
      <c r="D853" s="136" t="s">
        <v>145</v>
      </c>
      <c r="E853" s="149" t="s">
        <v>19</v>
      </c>
      <c r="F853" s="150" t="s">
        <v>475</v>
      </c>
      <c r="H853" s="151">
        <v>38</v>
      </c>
      <c r="I853" s="152"/>
      <c r="L853" s="148"/>
      <c r="M853" s="153"/>
      <c r="T853" s="154"/>
      <c r="AT853" s="149" t="s">
        <v>145</v>
      </c>
      <c r="AU853" s="149" t="s">
        <v>139</v>
      </c>
      <c r="AV853" s="13" t="s">
        <v>139</v>
      </c>
      <c r="AW853" s="13" t="s">
        <v>35</v>
      </c>
      <c r="AX853" s="13" t="s">
        <v>73</v>
      </c>
      <c r="AY853" s="149" t="s">
        <v>131</v>
      </c>
    </row>
    <row r="854" spans="2:65" s="13" customFormat="1" ht="10.199999999999999">
      <c r="B854" s="148"/>
      <c r="D854" s="136" t="s">
        <v>145</v>
      </c>
      <c r="E854" s="149" t="s">
        <v>19</v>
      </c>
      <c r="F854" s="150" t="s">
        <v>147</v>
      </c>
      <c r="H854" s="151">
        <v>12</v>
      </c>
      <c r="I854" s="152"/>
      <c r="L854" s="148"/>
      <c r="M854" s="153"/>
      <c r="T854" s="154"/>
      <c r="AT854" s="149" t="s">
        <v>145</v>
      </c>
      <c r="AU854" s="149" t="s">
        <v>139</v>
      </c>
      <c r="AV854" s="13" t="s">
        <v>139</v>
      </c>
      <c r="AW854" s="13" t="s">
        <v>35</v>
      </c>
      <c r="AX854" s="13" t="s">
        <v>73</v>
      </c>
      <c r="AY854" s="149" t="s">
        <v>131</v>
      </c>
    </row>
    <row r="855" spans="2:65" s="14" customFormat="1" ht="10.199999999999999">
      <c r="B855" s="155"/>
      <c r="D855" s="136" t="s">
        <v>145</v>
      </c>
      <c r="E855" s="156" t="s">
        <v>19</v>
      </c>
      <c r="F855" s="157" t="s">
        <v>166</v>
      </c>
      <c r="H855" s="158">
        <v>80</v>
      </c>
      <c r="I855" s="159"/>
      <c r="L855" s="155"/>
      <c r="M855" s="160"/>
      <c r="T855" s="161"/>
      <c r="AT855" s="156" t="s">
        <v>145</v>
      </c>
      <c r="AU855" s="156" t="s">
        <v>139</v>
      </c>
      <c r="AV855" s="14" t="s">
        <v>138</v>
      </c>
      <c r="AW855" s="14" t="s">
        <v>35</v>
      </c>
      <c r="AX855" s="14" t="s">
        <v>14</v>
      </c>
      <c r="AY855" s="156" t="s">
        <v>131</v>
      </c>
    </row>
    <row r="856" spans="2:65" s="1" customFormat="1" ht="37.799999999999997" customHeight="1">
      <c r="B856" s="32"/>
      <c r="C856" s="123" t="s">
        <v>718</v>
      </c>
      <c r="D856" s="123" t="s">
        <v>133</v>
      </c>
      <c r="E856" s="124" t="s">
        <v>719</v>
      </c>
      <c r="F856" s="125" t="s">
        <v>720</v>
      </c>
      <c r="G856" s="126" t="s">
        <v>136</v>
      </c>
      <c r="H856" s="127">
        <v>832.28</v>
      </c>
      <c r="I856" s="128"/>
      <c r="J856" s="129">
        <f>ROUND(I856*H856,2)</f>
        <v>0</v>
      </c>
      <c r="K856" s="125" t="s">
        <v>137</v>
      </c>
      <c r="L856" s="32"/>
      <c r="M856" s="130" t="s">
        <v>19</v>
      </c>
      <c r="N856" s="131" t="s">
        <v>45</v>
      </c>
      <c r="P856" s="132">
        <f>O856*H856</f>
        <v>0</v>
      </c>
      <c r="Q856" s="132">
        <v>0</v>
      </c>
      <c r="R856" s="132">
        <f>Q856*H856</f>
        <v>0</v>
      </c>
      <c r="S856" s="132">
        <v>5.0000000000000001E-3</v>
      </c>
      <c r="T856" s="133">
        <f>S856*H856</f>
        <v>4.1613999999999995</v>
      </c>
      <c r="AR856" s="134" t="s">
        <v>138</v>
      </c>
      <c r="AT856" s="134" t="s">
        <v>133</v>
      </c>
      <c r="AU856" s="134" t="s">
        <v>139</v>
      </c>
      <c r="AY856" s="17" t="s">
        <v>131</v>
      </c>
      <c r="BE856" s="135">
        <f>IF(N856="základní",J856,0)</f>
        <v>0</v>
      </c>
      <c r="BF856" s="135">
        <f>IF(N856="snížená",J856,0)</f>
        <v>0</v>
      </c>
      <c r="BG856" s="135">
        <f>IF(N856="zákl. přenesená",J856,0)</f>
        <v>0</v>
      </c>
      <c r="BH856" s="135">
        <f>IF(N856="sníž. přenesená",J856,0)</f>
        <v>0</v>
      </c>
      <c r="BI856" s="135">
        <f>IF(N856="nulová",J856,0)</f>
        <v>0</v>
      </c>
      <c r="BJ856" s="17" t="s">
        <v>139</v>
      </c>
      <c r="BK856" s="135">
        <f>ROUND(I856*H856,2)</f>
        <v>0</v>
      </c>
      <c r="BL856" s="17" t="s">
        <v>138</v>
      </c>
      <c r="BM856" s="134" t="s">
        <v>721</v>
      </c>
    </row>
    <row r="857" spans="2:65" s="1" customFormat="1" ht="28.8">
      <c r="B857" s="32"/>
      <c r="D857" s="136" t="s">
        <v>141</v>
      </c>
      <c r="F857" s="137" t="s">
        <v>722</v>
      </c>
      <c r="I857" s="138"/>
      <c r="L857" s="32"/>
      <c r="M857" s="139"/>
      <c r="T857" s="53"/>
      <c r="AT857" s="17" t="s">
        <v>141</v>
      </c>
      <c r="AU857" s="17" t="s">
        <v>139</v>
      </c>
    </row>
    <row r="858" spans="2:65" s="1" customFormat="1" ht="10.199999999999999">
      <c r="B858" s="32"/>
      <c r="D858" s="140" t="s">
        <v>143</v>
      </c>
      <c r="F858" s="141" t="s">
        <v>723</v>
      </c>
      <c r="I858" s="138"/>
      <c r="L858" s="32"/>
      <c r="M858" s="139"/>
      <c r="T858" s="53"/>
      <c r="AT858" s="17" t="s">
        <v>143</v>
      </c>
      <c r="AU858" s="17" t="s">
        <v>139</v>
      </c>
    </row>
    <row r="859" spans="2:65" s="12" customFormat="1" ht="10.199999999999999">
      <c r="B859" s="142"/>
      <c r="D859" s="136" t="s">
        <v>145</v>
      </c>
      <c r="E859" s="143" t="s">
        <v>19</v>
      </c>
      <c r="F859" s="144" t="s">
        <v>351</v>
      </c>
      <c r="H859" s="143" t="s">
        <v>19</v>
      </c>
      <c r="I859" s="145"/>
      <c r="L859" s="142"/>
      <c r="M859" s="146"/>
      <c r="T859" s="147"/>
      <c r="AT859" s="143" t="s">
        <v>145</v>
      </c>
      <c r="AU859" s="143" t="s">
        <v>139</v>
      </c>
      <c r="AV859" s="12" t="s">
        <v>14</v>
      </c>
      <c r="AW859" s="12" t="s">
        <v>35</v>
      </c>
      <c r="AX859" s="12" t="s">
        <v>73</v>
      </c>
      <c r="AY859" s="143" t="s">
        <v>131</v>
      </c>
    </row>
    <row r="860" spans="2:65" s="13" customFormat="1" ht="10.199999999999999">
      <c r="B860" s="148"/>
      <c r="D860" s="136" t="s">
        <v>145</v>
      </c>
      <c r="E860" s="149" t="s">
        <v>19</v>
      </c>
      <c r="F860" s="150" t="s">
        <v>352</v>
      </c>
      <c r="H860" s="151">
        <v>42.33</v>
      </c>
      <c r="I860" s="152"/>
      <c r="L860" s="148"/>
      <c r="M860" s="153"/>
      <c r="T860" s="154"/>
      <c r="AT860" s="149" t="s">
        <v>145</v>
      </c>
      <c r="AU860" s="149" t="s">
        <v>139</v>
      </c>
      <c r="AV860" s="13" t="s">
        <v>139</v>
      </c>
      <c r="AW860" s="13" t="s">
        <v>35</v>
      </c>
      <c r="AX860" s="13" t="s">
        <v>73</v>
      </c>
      <c r="AY860" s="149" t="s">
        <v>131</v>
      </c>
    </row>
    <row r="861" spans="2:65" s="13" customFormat="1" ht="10.199999999999999">
      <c r="B861" s="148"/>
      <c r="D861" s="136" t="s">
        <v>145</v>
      </c>
      <c r="E861" s="149" t="s">
        <v>19</v>
      </c>
      <c r="F861" s="150" t="s">
        <v>353</v>
      </c>
      <c r="H861" s="151">
        <v>1.35</v>
      </c>
      <c r="I861" s="152"/>
      <c r="L861" s="148"/>
      <c r="M861" s="153"/>
      <c r="T861" s="154"/>
      <c r="AT861" s="149" t="s">
        <v>145</v>
      </c>
      <c r="AU861" s="149" t="s">
        <v>139</v>
      </c>
      <c r="AV861" s="13" t="s">
        <v>139</v>
      </c>
      <c r="AW861" s="13" t="s">
        <v>35</v>
      </c>
      <c r="AX861" s="13" t="s">
        <v>73</v>
      </c>
      <c r="AY861" s="149" t="s">
        <v>131</v>
      </c>
    </row>
    <row r="862" spans="2:65" s="12" customFormat="1" ht="10.199999999999999">
      <c r="B862" s="142"/>
      <c r="D862" s="136" t="s">
        <v>145</v>
      </c>
      <c r="E862" s="143" t="s">
        <v>19</v>
      </c>
      <c r="F862" s="144" t="s">
        <v>354</v>
      </c>
      <c r="H862" s="143" t="s">
        <v>19</v>
      </c>
      <c r="I862" s="145"/>
      <c r="L862" s="142"/>
      <c r="M862" s="146"/>
      <c r="T862" s="147"/>
      <c r="AT862" s="143" t="s">
        <v>145</v>
      </c>
      <c r="AU862" s="143" t="s">
        <v>139</v>
      </c>
      <c r="AV862" s="12" t="s">
        <v>14</v>
      </c>
      <c r="AW862" s="12" t="s">
        <v>35</v>
      </c>
      <c r="AX862" s="12" t="s">
        <v>73</v>
      </c>
      <c r="AY862" s="143" t="s">
        <v>131</v>
      </c>
    </row>
    <row r="863" spans="2:65" s="13" customFormat="1" ht="10.199999999999999">
      <c r="B863" s="148"/>
      <c r="D863" s="136" t="s">
        <v>145</v>
      </c>
      <c r="E863" s="149" t="s">
        <v>19</v>
      </c>
      <c r="F863" s="150" t="s">
        <v>355</v>
      </c>
      <c r="H863" s="151">
        <v>94.6</v>
      </c>
      <c r="I863" s="152"/>
      <c r="L863" s="148"/>
      <c r="M863" s="153"/>
      <c r="T863" s="154"/>
      <c r="AT863" s="149" t="s">
        <v>145</v>
      </c>
      <c r="AU863" s="149" t="s">
        <v>139</v>
      </c>
      <c r="AV863" s="13" t="s">
        <v>139</v>
      </c>
      <c r="AW863" s="13" t="s">
        <v>35</v>
      </c>
      <c r="AX863" s="13" t="s">
        <v>73</v>
      </c>
      <c r="AY863" s="149" t="s">
        <v>131</v>
      </c>
    </row>
    <row r="864" spans="2:65" s="12" customFormat="1" ht="10.199999999999999">
      <c r="B864" s="142"/>
      <c r="D864" s="136" t="s">
        <v>145</v>
      </c>
      <c r="E864" s="143" t="s">
        <v>19</v>
      </c>
      <c r="F864" s="144" t="s">
        <v>356</v>
      </c>
      <c r="H864" s="143" t="s">
        <v>19</v>
      </c>
      <c r="I864" s="145"/>
      <c r="L864" s="142"/>
      <c r="M864" s="146"/>
      <c r="T864" s="147"/>
      <c r="AT864" s="143" t="s">
        <v>145</v>
      </c>
      <c r="AU864" s="143" t="s">
        <v>139</v>
      </c>
      <c r="AV864" s="12" t="s">
        <v>14</v>
      </c>
      <c r="AW864" s="12" t="s">
        <v>35</v>
      </c>
      <c r="AX864" s="12" t="s">
        <v>73</v>
      </c>
      <c r="AY864" s="143" t="s">
        <v>131</v>
      </c>
    </row>
    <row r="865" spans="2:51" s="13" customFormat="1" ht="10.199999999999999">
      <c r="B865" s="148"/>
      <c r="D865" s="136" t="s">
        <v>145</v>
      </c>
      <c r="E865" s="149" t="s">
        <v>19</v>
      </c>
      <c r="F865" s="150" t="s">
        <v>357</v>
      </c>
      <c r="H865" s="151">
        <v>708.75</v>
      </c>
      <c r="I865" s="152"/>
      <c r="L865" s="148"/>
      <c r="M865" s="153"/>
      <c r="T865" s="154"/>
      <c r="AT865" s="149" t="s">
        <v>145</v>
      </c>
      <c r="AU865" s="149" t="s">
        <v>139</v>
      </c>
      <c r="AV865" s="13" t="s">
        <v>139</v>
      </c>
      <c r="AW865" s="13" t="s">
        <v>35</v>
      </c>
      <c r="AX865" s="13" t="s">
        <v>73</v>
      </c>
      <c r="AY865" s="149" t="s">
        <v>131</v>
      </c>
    </row>
    <row r="866" spans="2:51" s="12" customFormat="1" ht="10.199999999999999">
      <c r="B866" s="142"/>
      <c r="D866" s="136" t="s">
        <v>145</v>
      </c>
      <c r="E866" s="143" t="s">
        <v>19</v>
      </c>
      <c r="F866" s="144" t="s">
        <v>282</v>
      </c>
      <c r="H866" s="143" t="s">
        <v>19</v>
      </c>
      <c r="I866" s="145"/>
      <c r="L866" s="142"/>
      <c r="M866" s="146"/>
      <c r="T866" s="147"/>
      <c r="AT866" s="143" t="s">
        <v>145</v>
      </c>
      <c r="AU866" s="143" t="s">
        <v>139</v>
      </c>
      <c r="AV866" s="12" t="s">
        <v>14</v>
      </c>
      <c r="AW866" s="12" t="s">
        <v>35</v>
      </c>
      <c r="AX866" s="12" t="s">
        <v>73</v>
      </c>
      <c r="AY866" s="143" t="s">
        <v>131</v>
      </c>
    </row>
    <row r="867" spans="2:51" s="13" customFormat="1" ht="10.199999999999999">
      <c r="B867" s="148"/>
      <c r="D867" s="136" t="s">
        <v>145</v>
      </c>
      <c r="E867" s="149" t="s">
        <v>19</v>
      </c>
      <c r="F867" s="150" t="s">
        <v>360</v>
      </c>
      <c r="H867" s="151">
        <v>-60</v>
      </c>
      <c r="I867" s="152"/>
      <c r="L867" s="148"/>
      <c r="M867" s="153"/>
      <c r="T867" s="154"/>
      <c r="AT867" s="149" t="s">
        <v>145</v>
      </c>
      <c r="AU867" s="149" t="s">
        <v>139</v>
      </c>
      <c r="AV867" s="13" t="s">
        <v>139</v>
      </c>
      <c r="AW867" s="13" t="s">
        <v>35</v>
      </c>
      <c r="AX867" s="13" t="s">
        <v>73</v>
      </c>
      <c r="AY867" s="149" t="s">
        <v>131</v>
      </c>
    </row>
    <row r="868" spans="2:51" s="12" customFormat="1" ht="10.199999999999999">
      <c r="B868" s="142"/>
      <c r="D868" s="136" t="s">
        <v>145</v>
      </c>
      <c r="E868" s="143" t="s">
        <v>19</v>
      </c>
      <c r="F868" s="144" t="s">
        <v>284</v>
      </c>
      <c r="H868" s="143" t="s">
        <v>19</v>
      </c>
      <c r="I868" s="145"/>
      <c r="L868" s="142"/>
      <c r="M868" s="146"/>
      <c r="T868" s="147"/>
      <c r="AT868" s="143" t="s">
        <v>145</v>
      </c>
      <c r="AU868" s="143" t="s">
        <v>139</v>
      </c>
      <c r="AV868" s="12" t="s">
        <v>14</v>
      </c>
      <c r="AW868" s="12" t="s">
        <v>35</v>
      </c>
      <c r="AX868" s="12" t="s">
        <v>73</v>
      </c>
      <c r="AY868" s="143" t="s">
        <v>131</v>
      </c>
    </row>
    <row r="869" spans="2:51" s="13" customFormat="1" ht="10.199999999999999">
      <c r="B869" s="148"/>
      <c r="D869" s="136" t="s">
        <v>145</v>
      </c>
      <c r="E869" s="149" t="s">
        <v>19</v>
      </c>
      <c r="F869" s="150" t="s">
        <v>361</v>
      </c>
      <c r="H869" s="151">
        <v>-14.4</v>
      </c>
      <c r="I869" s="152"/>
      <c r="L869" s="148"/>
      <c r="M869" s="153"/>
      <c r="T869" s="154"/>
      <c r="AT869" s="149" t="s">
        <v>145</v>
      </c>
      <c r="AU869" s="149" t="s">
        <v>139</v>
      </c>
      <c r="AV869" s="13" t="s">
        <v>139</v>
      </c>
      <c r="AW869" s="13" t="s">
        <v>35</v>
      </c>
      <c r="AX869" s="13" t="s">
        <v>73</v>
      </c>
      <c r="AY869" s="149" t="s">
        <v>131</v>
      </c>
    </row>
    <row r="870" spans="2:51" s="13" customFormat="1" ht="10.199999999999999">
      <c r="B870" s="148"/>
      <c r="D870" s="136" t="s">
        <v>145</v>
      </c>
      <c r="E870" s="149" t="s">
        <v>19</v>
      </c>
      <c r="F870" s="150" t="s">
        <v>362</v>
      </c>
      <c r="H870" s="151">
        <v>-12.42</v>
      </c>
      <c r="I870" s="152"/>
      <c r="L870" s="148"/>
      <c r="M870" s="153"/>
      <c r="T870" s="154"/>
      <c r="AT870" s="149" t="s">
        <v>145</v>
      </c>
      <c r="AU870" s="149" t="s">
        <v>139</v>
      </c>
      <c r="AV870" s="13" t="s">
        <v>139</v>
      </c>
      <c r="AW870" s="13" t="s">
        <v>35</v>
      </c>
      <c r="AX870" s="13" t="s">
        <v>73</v>
      </c>
      <c r="AY870" s="149" t="s">
        <v>131</v>
      </c>
    </row>
    <row r="871" spans="2:51" s="12" customFormat="1" ht="10.199999999999999">
      <c r="B871" s="142"/>
      <c r="D871" s="136" t="s">
        <v>145</v>
      </c>
      <c r="E871" s="143" t="s">
        <v>19</v>
      </c>
      <c r="F871" s="144" t="s">
        <v>287</v>
      </c>
      <c r="H871" s="143" t="s">
        <v>19</v>
      </c>
      <c r="I871" s="145"/>
      <c r="L871" s="142"/>
      <c r="M871" s="146"/>
      <c r="T871" s="147"/>
      <c r="AT871" s="143" t="s">
        <v>145</v>
      </c>
      <c r="AU871" s="143" t="s">
        <v>139</v>
      </c>
      <c r="AV871" s="12" t="s">
        <v>14</v>
      </c>
      <c r="AW871" s="12" t="s">
        <v>35</v>
      </c>
      <c r="AX871" s="12" t="s">
        <v>73</v>
      </c>
      <c r="AY871" s="143" t="s">
        <v>131</v>
      </c>
    </row>
    <row r="872" spans="2:51" s="13" customFormat="1" ht="10.199999999999999">
      <c r="B872" s="148"/>
      <c r="D872" s="136" t="s">
        <v>145</v>
      </c>
      <c r="E872" s="149" t="s">
        <v>19</v>
      </c>
      <c r="F872" s="150" t="s">
        <v>363</v>
      </c>
      <c r="H872" s="151">
        <v>-7.52</v>
      </c>
      <c r="I872" s="152"/>
      <c r="L872" s="148"/>
      <c r="M872" s="153"/>
      <c r="T872" s="154"/>
      <c r="AT872" s="149" t="s">
        <v>145</v>
      </c>
      <c r="AU872" s="149" t="s">
        <v>139</v>
      </c>
      <c r="AV872" s="13" t="s">
        <v>139</v>
      </c>
      <c r="AW872" s="13" t="s">
        <v>35</v>
      </c>
      <c r="AX872" s="13" t="s">
        <v>73</v>
      </c>
      <c r="AY872" s="149" t="s">
        <v>131</v>
      </c>
    </row>
    <row r="873" spans="2:51" s="12" customFormat="1" ht="10.199999999999999">
      <c r="B873" s="142"/>
      <c r="D873" s="136" t="s">
        <v>145</v>
      </c>
      <c r="E873" s="143" t="s">
        <v>19</v>
      </c>
      <c r="F873" s="144" t="s">
        <v>289</v>
      </c>
      <c r="H873" s="143" t="s">
        <v>19</v>
      </c>
      <c r="I873" s="145"/>
      <c r="L873" s="142"/>
      <c r="M873" s="146"/>
      <c r="T873" s="147"/>
      <c r="AT873" s="143" t="s">
        <v>145</v>
      </c>
      <c r="AU873" s="143" t="s">
        <v>139</v>
      </c>
      <c r="AV873" s="12" t="s">
        <v>14</v>
      </c>
      <c r="AW873" s="12" t="s">
        <v>35</v>
      </c>
      <c r="AX873" s="12" t="s">
        <v>73</v>
      </c>
      <c r="AY873" s="143" t="s">
        <v>131</v>
      </c>
    </row>
    <row r="874" spans="2:51" s="13" customFormat="1" ht="10.199999999999999">
      <c r="B874" s="148"/>
      <c r="D874" s="136" t="s">
        <v>145</v>
      </c>
      <c r="E874" s="149" t="s">
        <v>19</v>
      </c>
      <c r="F874" s="150" t="s">
        <v>364</v>
      </c>
      <c r="H874" s="151">
        <v>-5.76</v>
      </c>
      <c r="I874" s="152"/>
      <c r="L874" s="148"/>
      <c r="M874" s="153"/>
      <c r="T874" s="154"/>
      <c r="AT874" s="149" t="s">
        <v>145</v>
      </c>
      <c r="AU874" s="149" t="s">
        <v>139</v>
      </c>
      <c r="AV874" s="13" t="s">
        <v>139</v>
      </c>
      <c r="AW874" s="13" t="s">
        <v>35</v>
      </c>
      <c r="AX874" s="13" t="s">
        <v>73</v>
      </c>
      <c r="AY874" s="149" t="s">
        <v>131</v>
      </c>
    </row>
    <row r="875" spans="2:51" s="12" customFormat="1" ht="10.199999999999999">
      <c r="B875" s="142"/>
      <c r="D875" s="136" t="s">
        <v>145</v>
      </c>
      <c r="E875" s="143" t="s">
        <v>19</v>
      </c>
      <c r="F875" s="144" t="s">
        <v>282</v>
      </c>
      <c r="H875" s="143" t="s">
        <v>19</v>
      </c>
      <c r="I875" s="145"/>
      <c r="L875" s="142"/>
      <c r="M875" s="146"/>
      <c r="T875" s="147"/>
      <c r="AT875" s="143" t="s">
        <v>145</v>
      </c>
      <c r="AU875" s="143" t="s">
        <v>139</v>
      </c>
      <c r="AV875" s="12" t="s">
        <v>14</v>
      </c>
      <c r="AW875" s="12" t="s">
        <v>35</v>
      </c>
      <c r="AX875" s="12" t="s">
        <v>73</v>
      </c>
      <c r="AY875" s="143" t="s">
        <v>131</v>
      </c>
    </row>
    <row r="876" spans="2:51" s="13" customFormat="1" ht="10.199999999999999">
      <c r="B876" s="148"/>
      <c r="D876" s="136" t="s">
        <v>145</v>
      </c>
      <c r="E876" s="149" t="s">
        <v>19</v>
      </c>
      <c r="F876" s="150" t="s">
        <v>365</v>
      </c>
      <c r="H876" s="151">
        <v>35.25</v>
      </c>
      <c r="I876" s="152"/>
      <c r="L876" s="148"/>
      <c r="M876" s="153"/>
      <c r="T876" s="154"/>
      <c r="AT876" s="149" t="s">
        <v>145</v>
      </c>
      <c r="AU876" s="149" t="s">
        <v>139</v>
      </c>
      <c r="AV876" s="13" t="s">
        <v>139</v>
      </c>
      <c r="AW876" s="13" t="s">
        <v>35</v>
      </c>
      <c r="AX876" s="13" t="s">
        <v>73</v>
      </c>
      <c r="AY876" s="149" t="s">
        <v>131</v>
      </c>
    </row>
    <row r="877" spans="2:51" s="12" customFormat="1" ht="10.199999999999999">
      <c r="B877" s="142"/>
      <c r="D877" s="136" t="s">
        <v>145</v>
      </c>
      <c r="E877" s="143" t="s">
        <v>19</v>
      </c>
      <c r="F877" s="144" t="s">
        <v>284</v>
      </c>
      <c r="H877" s="143" t="s">
        <v>19</v>
      </c>
      <c r="I877" s="145"/>
      <c r="L877" s="142"/>
      <c r="M877" s="146"/>
      <c r="T877" s="147"/>
      <c r="AT877" s="143" t="s">
        <v>145</v>
      </c>
      <c r="AU877" s="143" t="s">
        <v>139</v>
      </c>
      <c r="AV877" s="12" t="s">
        <v>14</v>
      </c>
      <c r="AW877" s="12" t="s">
        <v>35</v>
      </c>
      <c r="AX877" s="12" t="s">
        <v>73</v>
      </c>
      <c r="AY877" s="143" t="s">
        <v>131</v>
      </c>
    </row>
    <row r="878" spans="2:51" s="13" customFormat="1" ht="10.199999999999999">
      <c r="B878" s="148"/>
      <c r="D878" s="136" t="s">
        <v>145</v>
      </c>
      <c r="E878" s="149" t="s">
        <v>19</v>
      </c>
      <c r="F878" s="150" t="s">
        <v>366</v>
      </c>
      <c r="H878" s="151">
        <v>5.58</v>
      </c>
      <c r="I878" s="152"/>
      <c r="L878" s="148"/>
      <c r="M878" s="153"/>
      <c r="T878" s="154"/>
      <c r="AT878" s="149" t="s">
        <v>145</v>
      </c>
      <c r="AU878" s="149" t="s">
        <v>139</v>
      </c>
      <c r="AV878" s="13" t="s">
        <v>139</v>
      </c>
      <c r="AW878" s="13" t="s">
        <v>35</v>
      </c>
      <c r="AX878" s="13" t="s">
        <v>73</v>
      </c>
      <c r="AY878" s="149" t="s">
        <v>131</v>
      </c>
    </row>
    <row r="879" spans="2:51" s="13" customFormat="1" ht="10.199999999999999">
      <c r="B879" s="148"/>
      <c r="D879" s="136" t="s">
        <v>145</v>
      </c>
      <c r="E879" s="149" t="s">
        <v>19</v>
      </c>
      <c r="F879" s="150" t="s">
        <v>367</v>
      </c>
      <c r="H879" s="151">
        <v>7.56</v>
      </c>
      <c r="I879" s="152"/>
      <c r="L879" s="148"/>
      <c r="M879" s="153"/>
      <c r="T879" s="154"/>
      <c r="AT879" s="149" t="s">
        <v>145</v>
      </c>
      <c r="AU879" s="149" t="s">
        <v>139</v>
      </c>
      <c r="AV879" s="13" t="s">
        <v>139</v>
      </c>
      <c r="AW879" s="13" t="s">
        <v>35</v>
      </c>
      <c r="AX879" s="13" t="s">
        <v>73</v>
      </c>
      <c r="AY879" s="149" t="s">
        <v>131</v>
      </c>
    </row>
    <row r="880" spans="2:51" s="12" customFormat="1" ht="10.199999999999999">
      <c r="B880" s="142"/>
      <c r="D880" s="136" t="s">
        <v>145</v>
      </c>
      <c r="E880" s="143" t="s">
        <v>19</v>
      </c>
      <c r="F880" s="144" t="s">
        <v>287</v>
      </c>
      <c r="H880" s="143" t="s">
        <v>19</v>
      </c>
      <c r="I880" s="145"/>
      <c r="L880" s="142"/>
      <c r="M880" s="146"/>
      <c r="T880" s="147"/>
      <c r="AT880" s="143" t="s">
        <v>145</v>
      </c>
      <c r="AU880" s="143" t="s">
        <v>139</v>
      </c>
      <c r="AV880" s="12" t="s">
        <v>14</v>
      </c>
      <c r="AW880" s="12" t="s">
        <v>35</v>
      </c>
      <c r="AX880" s="12" t="s">
        <v>73</v>
      </c>
      <c r="AY880" s="143" t="s">
        <v>131</v>
      </c>
    </row>
    <row r="881" spans="2:51" s="13" customFormat="1" ht="10.199999999999999">
      <c r="B881" s="148"/>
      <c r="D881" s="136" t="s">
        <v>145</v>
      </c>
      <c r="E881" s="149" t="s">
        <v>19</v>
      </c>
      <c r="F881" s="150" t="s">
        <v>368</v>
      </c>
      <c r="H881" s="151">
        <v>3.33</v>
      </c>
      <c r="I881" s="152"/>
      <c r="L881" s="148"/>
      <c r="M881" s="153"/>
      <c r="T881" s="154"/>
      <c r="AT881" s="149" t="s">
        <v>145</v>
      </c>
      <c r="AU881" s="149" t="s">
        <v>139</v>
      </c>
      <c r="AV881" s="13" t="s">
        <v>139</v>
      </c>
      <c r="AW881" s="13" t="s">
        <v>35</v>
      </c>
      <c r="AX881" s="13" t="s">
        <v>73</v>
      </c>
      <c r="AY881" s="149" t="s">
        <v>131</v>
      </c>
    </row>
    <row r="882" spans="2:51" s="12" customFormat="1" ht="10.199999999999999">
      <c r="B882" s="142"/>
      <c r="D882" s="136" t="s">
        <v>145</v>
      </c>
      <c r="E882" s="143" t="s">
        <v>19</v>
      </c>
      <c r="F882" s="144" t="s">
        <v>289</v>
      </c>
      <c r="H882" s="143" t="s">
        <v>19</v>
      </c>
      <c r="I882" s="145"/>
      <c r="L882" s="142"/>
      <c r="M882" s="146"/>
      <c r="T882" s="147"/>
      <c r="AT882" s="143" t="s">
        <v>145</v>
      </c>
      <c r="AU882" s="143" t="s">
        <v>139</v>
      </c>
      <c r="AV882" s="12" t="s">
        <v>14</v>
      </c>
      <c r="AW882" s="12" t="s">
        <v>35</v>
      </c>
      <c r="AX882" s="12" t="s">
        <v>73</v>
      </c>
      <c r="AY882" s="143" t="s">
        <v>131</v>
      </c>
    </row>
    <row r="883" spans="2:51" s="13" customFormat="1" ht="10.199999999999999">
      <c r="B883" s="148"/>
      <c r="D883" s="136" t="s">
        <v>145</v>
      </c>
      <c r="E883" s="149" t="s">
        <v>19</v>
      </c>
      <c r="F883" s="150" t="s">
        <v>369</v>
      </c>
      <c r="H883" s="151">
        <v>4.92</v>
      </c>
      <c r="I883" s="152"/>
      <c r="L883" s="148"/>
      <c r="M883" s="153"/>
      <c r="T883" s="154"/>
      <c r="AT883" s="149" t="s">
        <v>145</v>
      </c>
      <c r="AU883" s="149" t="s">
        <v>139</v>
      </c>
      <c r="AV883" s="13" t="s">
        <v>139</v>
      </c>
      <c r="AW883" s="13" t="s">
        <v>35</v>
      </c>
      <c r="AX883" s="13" t="s">
        <v>73</v>
      </c>
      <c r="AY883" s="149" t="s">
        <v>131</v>
      </c>
    </row>
    <row r="884" spans="2:51" s="12" customFormat="1" ht="10.199999999999999">
      <c r="B884" s="142"/>
      <c r="D884" s="136" t="s">
        <v>145</v>
      </c>
      <c r="E884" s="143" t="s">
        <v>19</v>
      </c>
      <c r="F884" s="144" t="s">
        <v>370</v>
      </c>
      <c r="H884" s="143" t="s">
        <v>19</v>
      </c>
      <c r="I884" s="145"/>
      <c r="L884" s="142"/>
      <c r="M884" s="146"/>
      <c r="T884" s="147"/>
      <c r="AT884" s="143" t="s">
        <v>145</v>
      </c>
      <c r="AU884" s="143" t="s">
        <v>139</v>
      </c>
      <c r="AV884" s="12" t="s">
        <v>14</v>
      </c>
      <c r="AW884" s="12" t="s">
        <v>35</v>
      </c>
      <c r="AX884" s="12" t="s">
        <v>73</v>
      </c>
      <c r="AY884" s="143" t="s">
        <v>131</v>
      </c>
    </row>
    <row r="885" spans="2:51" s="12" customFormat="1" ht="10.199999999999999">
      <c r="B885" s="142"/>
      <c r="D885" s="136" t="s">
        <v>145</v>
      </c>
      <c r="E885" s="143" t="s">
        <v>19</v>
      </c>
      <c r="F885" s="144" t="s">
        <v>282</v>
      </c>
      <c r="H885" s="143" t="s">
        <v>19</v>
      </c>
      <c r="I885" s="145"/>
      <c r="L885" s="142"/>
      <c r="M885" s="146"/>
      <c r="T885" s="147"/>
      <c r="AT885" s="143" t="s">
        <v>145</v>
      </c>
      <c r="AU885" s="143" t="s">
        <v>139</v>
      </c>
      <c r="AV885" s="12" t="s">
        <v>14</v>
      </c>
      <c r="AW885" s="12" t="s">
        <v>35</v>
      </c>
      <c r="AX885" s="12" t="s">
        <v>73</v>
      </c>
      <c r="AY885" s="143" t="s">
        <v>131</v>
      </c>
    </row>
    <row r="886" spans="2:51" s="13" customFormat="1" ht="10.199999999999999">
      <c r="B886" s="148"/>
      <c r="D886" s="136" t="s">
        <v>145</v>
      </c>
      <c r="E886" s="149" t="s">
        <v>19</v>
      </c>
      <c r="F886" s="150" t="s">
        <v>371</v>
      </c>
      <c r="H886" s="151">
        <v>11.25</v>
      </c>
      <c r="I886" s="152"/>
      <c r="L886" s="148"/>
      <c r="M886" s="153"/>
      <c r="T886" s="154"/>
      <c r="AT886" s="149" t="s">
        <v>145</v>
      </c>
      <c r="AU886" s="149" t="s">
        <v>139</v>
      </c>
      <c r="AV886" s="13" t="s">
        <v>139</v>
      </c>
      <c r="AW886" s="13" t="s">
        <v>35</v>
      </c>
      <c r="AX886" s="13" t="s">
        <v>73</v>
      </c>
      <c r="AY886" s="149" t="s">
        <v>131</v>
      </c>
    </row>
    <row r="887" spans="2:51" s="12" customFormat="1" ht="10.199999999999999">
      <c r="B887" s="142"/>
      <c r="D887" s="136" t="s">
        <v>145</v>
      </c>
      <c r="E887" s="143" t="s">
        <v>19</v>
      </c>
      <c r="F887" s="144" t="s">
        <v>284</v>
      </c>
      <c r="H887" s="143" t="s">
        <v>19</v>
      </c>
      <c r="I887" s="145"/>
      <c r="L887" s="142"/>
      <c r="M887" s="146"/>
      <c r="T887" s="147"/>
      <c r="AT887" s="143" t="s">
        <v>145</v>
      </c>
      <c r="AU887" s="143" t="s">
        <v>139</v>
      </c>
      <c r="AV887" s="12" t="s">
        <v>14</v>
      </c>
      <c r="AW887" s="12" t="s">
        <v>35</v>
      </c>
      <c r="AX887" s="12" t="s">
        <v>73</v>
      </c>
      <c r="AY887" s="143" t="s">
        <v>131</v>
      </c>
    </row>
    <row r="888" spans="2:51" s="13" customFormat="1" ht="10.199999999999999">
      <c r="B888" s="148"/>
      <c r="D888" s="136" t="s">
        <v>145</v>
      </c>
      <c r="E888" s="149" t="s">
        <v>19</v>
      </c>
      <c r="F888" s="150" t="s">
        <v>372</v>
      </c>
      <c r="H888" s="151">
        <v>2.7</v>
      </c>
      <c r="I888" s="152"/>
      <c r="L888" s="148"/>
      <c r="M888" s="153"/>
      <c r="T888" s="154"/>
      <c r="AT888" s="149" t="s">
        <v>145</v>
      </c>
      <c r="AU888" s="149" t="s">
        <v>139</v>
      </c>
      <c r="AV888" s="13" t="s">
        <v>139</v>
      </c>
      <c r="AW888" s="13" t="s">
        <v>35</v>
      </c>
      <c r="AX888" s="13" t="s">
        <v>73</v>
      </c>
      <c r="AY888" s="149" t="s">
        <v>131</v>
      </c>
    </row>
    <row r="889" spans="2:51" s="13" customFormat="1" ht="10.199999999999999">
      <c r="B889" s="148"/>
      <c r="D889" s="136" t="s">
        <v>145</v>
      </c>
      <c r="E889" s="149" t="s">
        <v>19</v>
      </c>
      <c r="F889" s="150" t="s">
        <v>373</v>
      </c>
      <c r="H889" s="151">
        <v>1.62</v>
      </c>
      <c r="I889" s="152"/>
      <c r="L889" s="148"/>
      <c r="M889" s="153"/>
      <c r="T889" s="154"/>
      <c r="AT889" s="149" t="s">
        <v>145</v>
      </c>
      <c r="AU889" s="149" t="s">
        <v>139</v>
      </c>
      <c r="AV889" s="13" t="s">
        <v>139</v>
      </c>
      <c r="AW889" s="13" t="s">
        <v>35</v>
      </c>
      <c r="AX889" s="13" t="s">
        <v>73</v>
      </c>
      <c r="AY889" s="149" t="s">
        <v>131</v>
      </c>
    </row>
    <row r="890" spans="2:51" s="12" customFormat="1" ht="10.199999999999999">
      <c r="B890" s="142"/>
      <c r="D890" s="136" t="s">
        <v>145</v>
      </c>
      <c r="E890" s="143" t="s">
        <v>19</v>
      </c>
      <c r="F890" s="144" t="s">
        <v>287</v>
      </c>
      <c r="H890" s="143" t="s">
        <v>19</v>
      </c>
      <c r="I890" s="145"/>
      <c r="L890" s="142"/>
      <c r="M890" s="146"/>
      <c r="T890" s="147"/>
      <c r="AT890" s="143" t="s">
        <v>145</v>
      </c>
      <c r="AU890" s="143" t="s">
        <v>139</v>
      </c>
      <c r="AV890" s="12" t="s">
        <v>14</v>
      </c>
      <c r="AW890" s="12" t="s">
        <v>35</v>
      </c>
      <c r="AX890" s="12" t="s">
        <v>73</v>
      </c>
      <c r="AY890" s="143" t="s">
        <v>131</v>
      </c>
    </row>
    <row r="891" spans="2:51" s="13" customFormat="1" ht="10.199999999999999">
      <c r="B891" s="148"/>
      <c r="D891" s="136" t="s">
        <v>145</v>
      </c>
      <c r="E891" s="149" t="s">
        <v>19</v>
      </c>
      <c r="F891" s="150" t="s">
        <v>374</v>
      </c>
      <c r="H891" s="151">
        <v>1.41</v>
      </c>
      <c r="I891" s="152"/>
      <c r="L891" s="148"/>
      <c r="M891" s="153"/>
      <c r="T891" s="154"/>
      <c r="AT891" s="149" t="s">
        <v>145</v>
      </c>
      <c r="AU891" s="149" t="s">
        <v>139</v>
      </c>
      <c r="AV891" s="13" t="s">
        <v>139</v>
      </c>
      <c r="AW891" s="13" t="s">
        <v>35</v>
      </c>
      <c r="AX891" s="13" t="s">
        <v>73</v>
      </c>
      <c r="AY891" s="149" t="s">
        <v>131</v>
      </c>
    </row>
    <row r="892" spans="2:51" s="12" customFormat="1" ht="10.199999999999999">
      <c r="B892" s="142"/>
      <c r="D892" s="136" t="s">
        <v>145</v>
      </c>
      <c r="E892" s="143" t="s">
        <v>19</v>
      </c>
      <c r="F892" s="144" t="s">
        <v>289</v>
      </c>
      <c r="H892" s="143" t="s">
        <v>19</v>
      </c>
      <c r="I892" s="145"/>
      <c r="L892" s="142"/>
      <c r="M892" s="146"/>
      <c r="T892" s="147"/>
      <c r="AT892" s="143" t="s">
        <v>145</v>
      </c>
      <c r="AU892" s="143" t="s">
        <v>139</v>
      </c>
      <c r="AV892" s="12" t="s">
        <v>14</v>
      </c>
      <c r="AW892" s="12" t="s">
        <v>35</v>
      </c>
      <c r="AX892" s="12" t="s">
        <v>73</v>
      </c>
      <c r="AY892" s="143" t="s">
        <v>131</v>
      </c>
    </row>
    <row r="893" spans="2:51" s="13" customFormat="1" ht="10.199999999999999">
      <c r="B893" s="148"/>
      <c r="D893" s="136" t="s">
        <v>145</v>
      </c>
      <c r="E893" s="149" t="s">
        <v>19</v>
      </c>
      <c r="F893" s="150" t="s">
        <v>375</v>
      </c>
      <c r="H893" s="151">
        <v>1.08</v>
      </c>
      <c r="I893" s="152"/>
      <c r="L893" s="148"/>
      <c r="M893" s="153"/>
      <c r="T893" s="154"/>
      <c r="AT893" s="149" t="s">
        <v>145</v>
      </c>
      <c r="AU893" s="149" t="s">
        <v>139</v>
      </c>
      <c r="AV893" s="13" t="s">
        <v>139</v>
      </c>
      <c r="AW893" s="13" t="s">
        <v>35</v>
      </c>
      <c r="AX893" s="13" t="s">
        <v>73</v>
      </c>
      <c r="AY893" s="149" t="s">
        <v>131</v>
      </c>
    </row>
    <row r="894" spans="2:51" s="12" customFormat="1" ht="10.199999999999999">
      <c r="B894" s="142"/>
      <c r="D894" s="136" t="s">
        <v>145</v>
      </c>
      <c r="E894" s="143" t="s">
        <v>19</v>
      </c>
      <c r="F894" s="144" t="s">
        <v>376</v>
      </c>
      <c r="H894" s="143" t="s">
        <v>19</v>
      </c>
      <c r="I894" s="145"/>
      <c r="L894" s="142"/>
      <c r="M894" s="146"/>
      <c r="T894" s="147"/>
      <c r="AT894" s="143" t="s">
        <v>145</v>
      </c>
      <c r="AU894" s="143" t="s">
        <v>139</v>
      </c>
      <c r="AV894" s="12" t="s">
        <v>14</v>
      </c>
      <c r="AW894" s="12" t="s">
        <v>35</v>
      </c>
      <c r="AX894" s="12" t="s">
        <v>73</v>
      </c>
      <c r="AY894" s="143" t="s">
        <v>131</v>
      </c>
    </row>
    <row r="895" spans="2:51" s="12" customFormat="1" ht="10.199999999999999">
      <c r="B895" s="142"/>
      <c r="D895" s="136" t="s">
        <v>145</v>
      </c>
      <c r="E895" s="143" t="s">
        <v>19</v>
      </c>
      <c r="F895" s="144" t="s">
        <v>291</v>
      </c>
      <c r="H895" s="143" t="s">
        <v>19</v>
      </c>
      <c r="I895" s="145"/>
      <c r="L895" s="142"/>
      <c r="M895" s="146"/>
      <c r="T895" s="147"/>
      <c r="AT895" s="143" t="s">
        <v>145</v>
      </c>
      <c r="AU895" s="143" t="s">
        <v>139</v>
      </c>
      <c r="AV895" s="12" t="s">
        <v>14</v>
      </c>
      <c r="AW895" s="12" t="s">
        <v>35</v>
      </c>
      <c r="AX895" s="12" t="s">
        <v>73</v>
      </c>
      <c r="AY895" s="143" t="s">
        <v>131</v>
      </c>
    </row>
    <row r="896" spans="2:51" s="13" customFormat="1" ht="10.199999999999999">
      <c r="B896" s="148"/>
      <c r="D896" s="136" t="s">
        <v>145</v>
      </c>
      <c r="E896" s="149" t="s">
        <v>19</v>
      </c>
      <c r="F896" s="150" t="s">
        <v>377</v>
      </c>
      <c r="H896" s="151">
        <v>1.05</v>
      </c>
      <c r="I896" s="152"/>
      <c r="L896" s="148"/>
      <c r="M896" s="153"/>
      <c r="T896" s="154"/>
      <c r="AT896" s="149" t="s">
        <v>145</v>
      </c>
      <c r="AU896" s="149" t="s">
        <v>139</v>
      </c>
      <c r="AV896" s="13" t="s">
        <v>139</v>
      </c>
      <c r="AW896" s="13" t="s">
        <v>35</v>
      </c>
      <c r="AX896" s="13" t="s">
        <v>73</v>
      </c>
      <c r="AY896" s="149" t="s">
        <v>131</v>
      </c>
    </row>
    <row r="897" spans="2:65" s="12" customFormat="1" ht="10.199999999999999">
      <c r="B897" s="142"/>
      <c r="D897" s="136" t="s">
        <v>145</v>
      </c>
      <c r="E897" s="143" t="s">
        <v>19</v>
      </c>
      <c r="F897" s="144" t="s">
        <v>293</v>
      </c>
      <c r="H897" s="143" t="s">
        <v>19</v>
      </c>
      <c r="I897" s="145"/>
      <c r="L897" s="142"/>
      <c r="M897" s="146"/>
      <c r="T897" s="147"/>
      <c r="AT897" s="143" t="s">
        <v>145</v>
      </c>
      <c r="AU897" s="143" t="s">
        <v>139</v>
      </c>
      <c r="AV897" s="12" t="s">
        <v>14</v>
      </c>
      <c r="AW897" s="12" t="s">
        <v>35</v>
      </c>
      <c r="AX897" s="12" t="s">
        <v>73</v>
      </c>
      <c r="AY897" s="143" t="s">
        <v>131</v>
      </c>
    </row>
    <row r="898" spans="2:65" s="13" customFormat="1" ht="10.199999999999999">
      <c r="B898" s="148"/>
      <c r="D898" s="136" t="s">
        <v>145</v>
      </c>
      <c r="E898" s="149" t="s">
        <v>19</v>
      </c>
      <c r="F898" s="150" t="s">
        <v>378</v>
      </c>
      <c r="H898" s="151">
        <v>6</v>
      </c>
      <c r="I898" s="152"/>
      <c r="L898" s="148"/>
      <c r="M898" s="153"/>
      <c r="T898" s="154"/>
      <c r="AT898" s="149" t="s">
        <v>145</v>
      </c>
      <c r="AU898" s="149" t="s">
        <v>139</v>
      </c>
      <c r="AV898" s="13" t="s">
        <v>139</v>
      </c>
      <c r="AW898" s="13" t="s">
        <v>35</v>
      </c>
      <c r="AX898" s="13" t="s">
        <v>73</v>
      </c>
      <c r="AY898" s="149" t="s">
        <v>131</v>
      </c>
    </row>
    <row r="899" spans="2:65" s="12" customFormat="1" ht="10.199999999999999">
      <c r="B899" s="142"/>
      <c r="D899" s="136" t="s">
        <v>145</v>
      </c>
      <c r="E899" s="143" t="s">
        <v>19</v>
      </c>
      <c r="F899" s="144" t="s">
        <v>295</v>
      </c>
      <c r="H899" s="143" t="s">
        <v>19</v>
      </c>
      <c r="I899" s="145"/>
      <c r="L899" s="142"/>
      <c r="M899" s="146"/>
      <c r="T899" s="147"/>
      <c r="AT899" s="143" t="s">
        <v>145</v>
      </c>
      <c r="AU899" s="143" t="s">
        <v>139</v>
      </c>
      <c r="AV899" s="12" t="s">
        <v>14</v>
      </c>
      <c r="AW899" s="12" t="s">
        <v>35</v>
      </c>
      <c r="AX899" s="12" t="s">
        <v>73</v>
      </c>
      <c r="AY899" s="143" t="s">
        <v>131</v>
      </c>
    </row>
    <row r="900" spans="2:65" s="13" customFormat="1" ht="10.199999999999999">
      <c r="B900" s="148"/>
      <c r="D900" s="136" t="s">
        <v>145</v>
      </c>
      <c r="E900" s="149" t="s">
        <v>19</v>
      </c>
      <c r="F900" s="150" t="s">
        <v>379</v>
      </c>
      <c r="H900" s="151">
        <v>3.6</v>
      </c>
      <c r="I900" s="152"/>
      <c r="L900" s="148"/>
      <c r="M900" s="153"/>
      <c r="T900" s="154"/>
      <c r="AT900" s="149" t="s">
        <v>145</v>
      </c>
      <c r="AU900" s="149" t="s">
        <v>139</v>
      </c>
      <c r="AV900" s="13" t="s">
        <v>139</v>
      </c>
      <c r="AW900" s="13" t="s">
        <v>35</v>
      </c>
      <c r="AX900" s="13" t="s">
        <v>73</v>
      </c>
      <c r="AY900" s="149" t="s">
        <v>131</v>
      </c>
    </row>
    <row r="901" spans="2:65" s="14" customFormat="1" ht="10.199999999999999">
      <c r="B901" s="155"/>
      <c r="D901" s="136" t="s">
        <v>145</v>
      </c>
      <c r="E901" s="156" t="s">
        <v>19</v>
      </c>
      <c r="F901" s="157" t="s">
        <v>166</v>
      </c>
      <c r="H901" s="158">
        <v>832.28</v>
      </c>
      <c r="I901" s="159"/>
      <c r="L901" s="155"/>
      <c r="M901" s="160"/>
      <c r="T901" s="161"/>
      <c r="AT901" s="156" t="s">
        <v>145</v>
      </c>
      <c r="AU901" s="156" t="s">
        <v>139</v>
      </c>
      <c r="AV901" s="14" t="s">
        <v>138</v>
      </c>
      <c r="AW901" s="14" t="s">
        <v>35</v>
      </c>
      <c r="AX901" s="14" t="s">
        <v>14</v>
      </c>
      <c r="AY901" s="156" t="s">
        <v>131</v>
      </c>
    </row>
    <row r="902" spans="2:65" s="1" customFormat="1" ht="33" customHeight="1">
      <c r="B902" s="32"/>
      <c r="C902" s="123" t="s">
        <v>724</v>
      </c>
      <c r="D902" s="123" t="s">
        <v>133</v>
      </c>
      <c r="E902" s="124" t="s">
        <v>725</v>
      </c>
      <c r="F902" s="125" t="s">
        <v>726</v>
      </c>
      <c r="G902" s="126" t="s">
        <v>402</v>
      </c>
      <c r="H902" s="127">
        <v>16</v>
      </c>
      <c r="I902" s="128"/>
      <c r="J902" s="129">
        <f>ROUND(I902*H902,2)</f>
        <v>0</v>
      </c>
      <c r="K902" s="125" t="s">
        <v>137</v>
      </c>
      <c r="L902" s="32"/>
      <c r="M902" s="130" t="s">
        <v>19</v>
      </c>
      <c r="N902" s="131" t="s">
        <v>45</v>
      </c>
      <c r="P902" s="132">
        <f>O902*H902</f>
        <v>0</v>
      </c>
      <c r="Q902" s="132">
        <v>9.3799999999999994E-3</v>
      </c>
      <c r="R902" s="132">
        <f>Q902*H902</f>
        <v>0.15007999999999999</v>
      </c>
      <c r="S902" s="132">
        <v>0</v>
      </c>
      <c r="T902" s="133">
        <f>S902*H902</f>
        <v>0</v>
      </c>
      <c r="AR902" s="134" t="s">
        <v>138</v>
      </c>
      <c r="AT902" s="134" t="s">
        <v>133</v>
      </c>
      <c r="AU902" s="134" t="s">
        <v>139</v>
      </c>
      <c r="AY902" s="17" t="s">
        <v>131</v>
      </c>
      <c r="BE902" s="135">
        <f>IF(N902="základní",J902,0)</f>
        <v>0</v>
      </c>
      <c r="BF902" s="135">
        <f>IF(N902="snížená",J902,0)</f>
        <v>0</v>
      </c>
      <c r="BG902" s="135">
        <f>IF(N902="zákl. přenesená",J902,0)</f>
        <v>0</v>
      </c>
      <c r="BH902" s="135">
        <f>IF(N902="sníž. přenesená",J902,0)</f>
        <v>0</v>
      </c>
      <c r="BI902" s="135">
        <f>IF(N902="nulová",J902,0)</f>
        <v>0</v>
      </c>
      <c r="BJ902" s="17" t="s">
        <v>139</v>
      </c>
      <c r="BK902" s="135">
        <f>ROUND(I902*H902,2)</f>
        <v>0</v>
      </c>
      <c r="BL902" s="17" t="s">
        <v>138</v>
      </c>
      <c r="BM902" s="134" t="s">
        <v>727</v>
      </c>
    </row>
    <row r="903" spans="2:65" s="1" customFormat="1" ht="38.4">
      <c r="B903" s="32"/>
      <c r="D903" s="136" t="s">
        <v>141</v>
      </c>
      <c r="F903" s="137" t="s">
        <v>728</v>
      </c>
      <c r="I903" s="138"/>
      <c r="L903" s="32"/>
      <c r="M903" s="139"/>
      <c r="T903" s="53"/>
      <c r="AT903" s="17" t="s">
        <v>141</v>
      </c>
      <c r="AU903" s="17" t="s">
        <v>139</v>
      </c>
    </row>
    <row r="904" spans="2:65" s="1" customFormat="1" ht="10.199999999999999">
      <c r="B904" s="32"/>
      <c r="D904" s="140" t="s">
        <v>143</v>
      </c>
      <c r="F904" s="141" t="s">
        <v>729</v>
      </c>
      <c r="I904" s="138"/>
      <c r="L904" s="32"/>
      <c r="M904" s="139"/>
      <c r="T904" s="53"/>
      <c r="AT904" s="17" t="s">
        <v>143</v>
      </c>
      <c r="AU904" s="17" t="s">
        <v>139</v>
      </c>
    </row>
    <row r="905" spans="2:65" s="12" customFormat="1" ht="10.199999999999999">
      <c r="B905" s="142"/>
      <c r="D905" s="136" t="s">
        <v>145</v>
      </c>
      <c r="E905" s="143" t="s">
        <v>19</v>
      </c>
      <c r="F905" s="144" t="s">
        <v>730</v>
      </c>
      <c r="H905" s="143" t="s">
        <v>19</v>
      </c>
      <c r="I905" s="145"/>
      <c r="L905" s="142"/>
      <c r="M905" s="146"/>
      <c r="T905" s="147"/>
      <c r="AT905" s="143" t="s">
        <v>145</v>
      </c>
      <c r="AU905" s="143" t="s">
        <v>139</v>
      </c>
      <c r="AV905" s="12" t="s">
        <v>14</v>
      </c>
      <c r="AW905" s="12" t="s">
        <v>35</v>
      </c>
      <c r="AX905" s="12" t="s">
        <v>73</v>
      </c>
      <c r="AY905" s="143" t="s">
        <v>131</v>
      </c>
    </row>
    <row r="906" spans="2:65" s="13" customFormat="1" ht="10.199999999999999">
      <c r="B906" s="148"/>
      <c r="D906" s="136" t="s">
        <v>145</v>
      </c>
      <c r="E906" s="149" t="s">
        <v>19</v>
      </c>
      <c r="F906" s="150" t="s">
        <v>253</v>
      </c>
      <c r="H906" s="151">
        <v>16</v>
      </c>
      <c r="I906" s="152"/>
      <c r="L906" s="148"/>
      <c r="M906" s="153"/>
      <c r="T906" s="154"/>
      <c r="AT906" s="149" t="s">
        <v>145</v>
      </c>
      <c r="AU906" s="149" t="s">
        <v>139</v>
      </c>
      <c r="AV906" s="13" t="s">
        <v>139</v>
      </c>
      <c r="AW906" s="13" t="s">
        <v>35</v>
      </c>
      <c r="AX906" s="13" t="s">
        <v>14</v>
      </c>
      <c r="AY906" s="149" t="s">
        <v>131</v>
      </c>
    </row>
    <row r="907" spans="2:65" s="1" customFormat="1" ht="24.15" customHeight="1">
      <c r="B907" s="32"/>
      <c r="C907" s="123" t="s">
        <v>731</v>
      </c>
      <c r="D907" s="123" t="s">
        <v>133</v>
      </c>
      <c r="E907" s="124" t="s">
        <v>732</v>
      </c>
      <c r="F907" s="125" t="s">
        <v>733</v>
      </c>
      <c r="G907" s="126" t="s">
        <v>402</v>
      </c>
      <c r="H907" s="127">
        <v>16</v>
      </c>
      <c r="I907" s="128"/>
      <c r="J907" s="129">
        <f>ROUND(I907*H907,2)</f>
        <v>0</v>
      </c>
      <c r="K907" s="125" t="s">
        <v>137</v>
      </c>
      <c r="L907" s="32"/>
      <c r="M907" s="130" t="s">
        <v>19</v>
      </c>
      <c r="N907" s="131" t="s">
        <v>45</v>
      </c>
      <c r="P907" s="132">
        <f>O907*H907</f>
        <v>0</v>
      </c>
      <c r="Q907" s="132">
        <v>1.2899999999999999E-3</v>
      </c>
      <c r="R907" s="132">
        <f>Q907*H907</f>
        <v>2.0639999999999999E-2</v>
      </c>
      <c r="S907" s="132">
        <v>1E-3</v>
      </c>
      <c r="T907" s="133">
        <f>S907*H907</f>
        <v>1.6E-2</v>
      </c>
      <c r="AR907" s="134" t="s">
        <v>138</v>
      </c>
      <c r="AT907" s="134" t="s">
        <v>133</v>
      </c>
      <c r="AU907" s="134" t="s">
        <v>139</v>
      </c>
      <c r="AY907" s="17" t="s">
        <v>131</v>
      </c>
      <c r="BE907" s="135">
        <f>IF(N907="základní",J907,0)</f>
        <v>0</v>
      </c>
      <c r="BF907" s="135">
        <f>IF(N907="snížená",J907,0)</f>
        <v>0</v>
      </c>
      <c r="BG907" s="135">
        <f>IF(N907="zákl. přenesená",J907,0)</f>
        <v>0</v>
      </c>
      <c r="BH907" s="135">
        <f>IF(N907="sníž. přenesená",J907,0)</f>
        <v>0</v>
      </c>
      <c r="BI907" s="135">
        <f>IF(N907="nulová",J907,0)</f>
        <v>0</v>
      </c>
      <c r="BJ907" s="17" t="s">
        <v>139</v>
      </c>
      <c r="BK907" s="135">
        <f>ROUND(I907*H907,2)</f>
        <v>0</v>
      </c>
      <c r="BL907" s="17" t="s">
        <v>138</v>
      </c>
      <c r="BM907" s="134" t="s">
        <v>734</v>
      </c>
    </row>
    <row r="908" spans="2:65" s="1" customFormat="1" ht="28.8">
      <c r="B908" s="32"/>
      <c r="D908" s="136" t="s">
        <v>141</v>
      </c>
      <c r="F908" s="137" t="s">
        <v>735</v>
      </c>
      <c r="I908" s="138"/>
      <c r="L908" s="32"/>
      <c r="M908" s="139"/>
      <c r="T908" s="53"/>
      <c r="AT908" s="17" t="s">
        <v>141</v>
      </c>
      <c r="AU908" s="17" t="s">
        <v>139</v>
      </c>
    </row>
    <row r="909" spans="2:65" s="1" customFormat="1" ht="10.199999999999999">
      <c r="B909" s="32"/>
      <c r="D909" s="140" t="s">
        <v>143</v>
      </c>
      <c r="F909" s="141" t="s">
        <v>736</v>
      </c>
      <c r="I909" s="138"/>
      <c r="L909" s="32"/>
      <c r="M909" s="139"/>
      <c r="T909" s="53"/>
      <c r="AT909" s="17" t="s">
        <v>143</v>
      </c>
      <c r="AU909" s="17" t="s">
        <v>139</v>
      </c>
    </row>
    <row r="910" spans="2:65" s="11" customFormat="1" ht="22.8" customHeight="1">
      <c r="B910" s="111"/>
      <c r="D910" s="112" t="s">
        <v>72</v>
      </c>
      <c r="E910" s="121" t="s">
        <v>737</v>
      </c>
      <c r="F910" s="121" t="s">
        <v>738</v>
      </c>
      <c r="I910" s="114"/>
      <c r="J910" s="122">
        <f>BK910</f>
        <v>0</v>
      </c>
      <c r="L910" s="111"/>
      <c r="M910" s="116"/>
      <c r="P910" s="117">
        <f>SUM(P911:P923)</f>
        <v>0</v>
      </c>
      <c r="R910" s="117">
        <f>SUM(R911:R923)</f>
        <v>0</v>
      </c>
      <c r="T910" s="118">
        <f>SUM(T911:T923)</f>
        <v>0</v>
      </c>
      <c r="AR910" s="112" t="s">
        <v>14</v>
      </c>
      <c r="AT910" s="119" t="s">
        <v>72</v>
      </c>
      <c r="AU910" s="119" t="s">
        <v>14</v>
      </c>
      <c r="AY910" s="112" t="s">
        <v>131</v>
      </c>
      <c r="BK910" s="120">
        <f>SUM(BK911:BK923)</f>
        <v>0</v>
      </c>
    </row>
    <row r="911" spans="2:65" s="1" customFormat="1" ht="24.15" customHeight="1">
      <c r="B911" s="32"/>
      <c r="C911" s="123" t="s">
        <v>739</v>
      </c>
      <c r="D911" s="123" t="s">
        <v>133</v>
      </c>
      <c r="E911" s="124" t="s">
        <v>740</v>
      </c>
      <c r="F911" s="125" t="s">
        <v>741</v>
      </c>
      <c r="G911" s="126" t="s">
        <v>197</v>
      </c>
      <c r="H911" s="127">
        <v>37.238999999999997</v>
      </c>
      <c r="I911" s="128"/>
      <c r="J911" s="129">
        <f>ROUND(I911*H911,2)</f>
        <v>0</v>
      </c>
      <c r="K911" s="125" t="s">
        <v>137</v>
      </c>
      <c r="L911" s="32"/>
      <c r="M911" s="130" t="s">
        <v>19</v>
      </c>
      <c r="N911" s="131" t="s">
        <v>45</v>
      </c>
      <c r="P911" s="132">
        <f>O911*H911</f>
        <v>0</v>
      </c>
      <c r="Q911" s="132">
        <v>0</v>
      </c>
      <c r="R911" s="132">
        <f>Q911*H911</f>
        <v>0</v>
      </c>
      <c r="S911" s="132">
        <v>0</v>
      </c>
      <c r="T911" s="133">
        <f>S911*H911</f>
        <v>0</v>
      </c>
      <c r="AR911" s="134" t="s">
        <v>138</v>
      </c>
      <c r="AT911" s="134" t="s">
        <v>133</v>
      </c>
      <c r="AU911" s="134" t="s">
        <v>139</v>
      </c>
      <c r="AY911" s="17" t="s">
        <v>131</v>
      </c>
      <c r="BE911" s="135">
        <f>IF(N911="základní",J911,0)</f>
        <v>0</v>
      </c>
      <c r="BF911" s="135">
        <f>IF(N911="snížená",J911,0)</f>
        <v>0</v>
      </c>
      <c r="BG911" s="135">
        <f>IF(N911="zákl. přenesená",J911,0)</f>
        <v>0</v>
      </c>
      <c r="BH911" s="135">
        <f>IF(N911="sníž. přenesená",J911,0)</f>
        <v>0</v>
      </c>
      <c r="BI911" s="135">
        <f>IF(N911="nulová",J911,0)</f>
        <v>0</v>
      </c>
      <c r="BJ911" s="17" t="s">
        <v>139</v>
      </c>
      <c r="BK911" s="135">
        <f>ROUND(I911*H911,2)</f>
        <v>0</v>
      </c>
      <c r="BL911" s="17" t="s">
        <v>138</v>
      </c>
      <c r="BM911" s="134" t="s">
        <v>742</v>
      </c>
    </row>
    <row r="912" spans="2:65" s="1" customFormat="1" ht="19.2">
      <c r="B912" s="32"/>
      <c r="D912" s="136" t="s">
        <v>141</v>
      </c>
      <c r="F912" s="137" t="s">
        <v>743</v>
      </c>
      <c r="I912" s="138"/>
      <c r="L912" s="32"/>
      <c r="M912" s="139"/>
      <c r="T912" s="53"/>
      <c r="AT912" s="17" t="s">
        <v>141</v>
      </c>
      <c r="AU912" s="17" t="s">
        <v>139</v>
      </c>
    </row>
    <row r="913" spans="2:65" s="1" customFormat="1" ht="10.199999999999999">
      <c r="B913" s="32"/>
      <c r="D913" s="140" t="s">
        <v>143</v>
      </c>
      <c r="F913" s="141" t="s">
        <v>744</v>
      </c>
      <c r="I913" s="138"/>
      <c r="L913" s="32"/>
      <c r="M913" s="139"/>
      <c r="T913" s="53"/>
      <c r="AT913" s="17" t="s">
        <v>143</v>
      </c>
      <c r="AU913" s="17" t="s">
        <v>139</v>
      </c>
    </row>
    <row r="914" spans="2:65" s="1" customFormat="1" ht="24.15" customHeight="1">
      <c r="B914" s="32"/>
      <c r="C914" s="123" t="s">
        <v>745</v>
      </c>
      <c r="D914" s="123" t="s">
        <v>133</v>
      </c>
      <c r="E914" s="124" t="s">
        <v>746</v>
      </c>
      <c r="F914" s="125" t="s">
        <v>747</v>
      </c>
      <c r="G914" s="126" t="s">
        <v>197</v>
      </c>
      <c r="H914" s="127">
        <v>37.238999999999997</v>
      </c>
      <c r="I914" s="128"/>
      <c r="J914" s="129">
        <f>ROUND(I914*H914,2)</f>
        <v>0</v>
      </c>
      <c r="K914" s="125" t="s">
        <v>137</v>
      </c>
      <c r="L914" s="32"/>
      <c r="M914" s="130" t="s">
        <v>19</v>
      </c>
      <c r="N914" s="131" t="s">
        <v>45</v>
      </c>
      <c r="P914" s="132">
        <f>O914*H914</f>
        <v>0</v>
      </c>
      <c r="Q914" s="132">
        <v>0</v>
      </c>
      <c r="R914" s="132">
        <f>Q914*H914</f>
        <v>0</v>
      </c>
      <c r="S914" s="132">
        <v>0</v>
      </c>
      <c r="T914" s="133">
        <f>S914*H914</f>
        <v>0</v>
      </c>
      <c r="AR914" s="134" t="s">
        <v>138</v>
      </c>
      <c r="AT914" s="134" t="s">
        <v>133</v>
      </c>
      <c r="AU914" s="134" t="s">
        <v>139</v>
      </c>
      <c r="AY914" s="17" t="s">
        <v>131</v>
      </c>
      <c r="BE914" s="135">
        <f>IF(N914="základní",J914,0)</f>
        <v>0</v>
      </c>
      <c r="BF914" s="135">
        <f>IF(N914="snížená",J914,0)</f>
        <v>0</v>
      </c>
      <c r="BG914" s="135">
        <f>IF(N914="zákl. přenesená",J914,0)</f>
        <v>0</v>
      </c>
      <c r="BH914" s="135">
        <f>IF(N914="sníž. přenesená",J914,0)</f>
        <v>0</v>
      </c>
      <c r="BI914" s="135">
        <f>IF(N914="nulová",J914,0)</f>
        <v>0</v>
      </c>
      <c r="BJ914" s="17" t="s">
        <v>139</v>
      </c>
      <c r="BK914" s="135">
        <f>ROUND(I914*H914,2)</f>
        <v>0</v>
      </c>
      <c r="BL914" s="17" t="s">
        <v>138</v>
      </c>
      <c r="BM914" s="134" t="s">
        <v>748</v>
      </c>
    </row>
    <row r="915" spans="2:65" s="1" customFormat="1" ht="19.2">
      <c r="B915" s="32"/>
      <c r="D915" s="136" t="s">
        <v>141</v>
      </c>
      <c r="F915" s="137" t="s">
        <v>749</v>
      </c>
      <c r="I915" s="138"/>
      <c r="L915" s="32"/>
      <c r="M915" s="139"/>
      <c r="T915" s="53"/>
      <c r="AT915" s="17" t="s">
        <v>141</v>
      </c>
      <c r="AU915" s="17" t="s">
        <v>139</v>
      </c>
    </row>
    <row r="916" spans="2:65" s="1" customFormat="1" ht="10.199999999999999">
      <c r="B916" s="32"/>
      <c r="D916" s="140" t="s">
        <v>143</v>
      </c>
      <c r="F916" s="141" t="s">
        <v>750</v>
      </c>
      <c r="I916" s="138"/>
      <c r="L916" s="32"/>
      <c r="M916" s="139"/>
      <c r="T916" s="53"/>
      <c r="AT916" s="17" t="s">
        <v>143</v>
      </c>
      <c r="AU916" s="17" t="s">
        <v>139</v>
      </c>
    </row>
    <row r="917" spans="2:65" s="1" customFormat="1" ht="24.15" customHeight="1">
      <c r="B917" s="32"/>
      <c r="C917" s="123" t="s">
        <v>751</v>
      </c>
      <c r="D917" s="123" t="s">
        <v>133</v>
      </c>
      <c r="E917" s="124" t="s">
        <v>752</v>
      </c>
      <c r="F917" s="125" t="s">
        <v>753</v>
      </c>
      <c r="G917" s="126" t="s">
        <v>197</v>
      </c>
      <c r="H917" s="127">
        <v>521.346</v>
      </c>
      <c r="I917" s="128"/>
      <c r="J917" s="129">
        <f>ROUND(I917*H917,2)</f>
        <v>0</v>
      </c>
      <c r="K917" s="125" t="s">
        <v>137</v>
      </c>
      <c r="L917" s="32"/>
      <c r="M917" s="130" t="s">
        <v>19</v>
      </c>
      <c r="N917" s="131" t="s">
        <v>45</v>
      </c>
      <c r="P917" s="132">
        <f>O917*H917</f>
        <v>0</v>
      </c>
      <c r="Q917" s="132">
        <v>0</v>
      </c>
      <c r="R917" s="132">
        <f>Q917*H917</f>
        <v>0</v>
      </c>
      <c r="S917" s="132">
        <v>0</v>
      </c>
      <c r="T917" s="133">
        <f>S917*H917</f>
        <v>0</v>
      </c>
      <c r="AR917" s="134" t="s">
        <v>138</v>
      </c>
      <c r="AT917" s="134" t="s">
        <v>133</v>
      </c>
      <c r="AU917" s="134" t="s">
        <v>139</v>
      </c>
      <c r="AY917" s="17" t="s">
        <v>131</v>
      </c>
      <c r="BE917" s="135">
        <f>IF(N917="základní",J917,0)</f>
        <v>0</v>
      </c>
      <c r="BF917" s="135">
        <f>IF(N917="snížená",J917,0)</f>
        <v>0</v>
      </c>
      <c r="BG917" s="135">
        <f>IF(N917="zákl. přenesená",J917,0)</f>
        <v>0</v>
      </c>
      <c r="BH917" s="135">
        <f>IF(N917="sníž. přenesená",J917,0)</f>
        <v>0</v>
      </c>
      <c r="BI917" s="135">
        <f>IF(N917="nulová",J917,0)</f>
        <v>0</v>
      </c>
      <c r="BJ917" s="17" t="s">
        <v>139</v>
      </c>
      <c r="BK917" s="135">
        <f>ROUND(I917*H917,2)</f>
        <v>0</v>
      </c>
      <c r="BL917" s="17" t="s">
        <v>138</v>
      </c>
      <c r="BM917" s="134" t="s">
        <v>754</v>
      </c>
    </row>
    <row r="918" spans="2:65" s="1" customFormat="1" ht="28.8">
      <c r="B918" s="32"/>
      <c r="D918" s="136" t="s">
        <v>141</v>
      </c>
      <c r="F918" s="137" t="s">
        <v>755</v>
      </c>
      <c r="I918" s="138"/>
      <c r="L918" s="32"/>
      <c r="M918" s="139"/>
      <c r="T918" s="53"/>
      <c r="AT918" s="17" t="s">
        <v>141</v>
      </c>
      <c r="AU918" s="17" t="s">
        <v>139</v>
      </c>
    </row>
    <row r="919" spans="2:65" s="1" customFormat="1" ht="10.199999999999999">
      <c r="B919" s="32"/>
      <c r="D919" s="140" t="s">
        <v>143</v>
      </c>
      <c r="F919" s="141" t="s">
        <v>756</v>
      </c>
      <c r="I919" s="138"/>
      <c r="L919" s="32"/>
      <c r="M919" s="139"/>
      <c r="T919" s="53"/>
      <c r="AT919" s="17" t="s">
        <v>143</v>
      </c>
      <c r="AU919" s="17" t="s">
        <v>139</v>
      </c>
    </row>
    <row r="920" spans="2:65" s="13" customFormat="1" ht="10.199999999999999">
      <c r="B920" s="148"/>
      <c r="D920" s="136" t="s">
        <v>145</v>
      </c>
      <c r="F920" s="150" t="s">
        <v>757</v>
      </c>
      <c r="H920" s="151">
        <v>521.346</v>
      </c>
      <c r="I920" s="152"/>
      <c r="L920" s="148"/>
      <c r="M920" s="153"/>
      <c r="T920" s="154"/>
      <c r="AT920" s="149" t="s">
        <v>145</v>
      </c>
      <c r="AU920" s="149" t="s">
        <v>139</v>
      </c>
      <c r="AV920" s="13" t="s">
        <v>139</v>
      </c>
      <c r="AW920" s="13" t="s">
        <v>4</v>
      </c>
      <c r="AX920" s="13" t="s">
        <v>14</v>
      </c>
      <c r="AY920" s="149" t="s">
        <v>131</v>
      </c>
    </row>
    <row r="921" spans="2:65" s="1" customFormat="1" ht="33" customHeight="1">
      <c r="B921" s="32"/>
      <c r="C921" s="123" t="s">
        <v>758</v>
      </c>
      <c r="D921" s="123" t="s">
        <v>133</v>
      </c>
      <c r="E921" s="124" t="s">
        <v>759</v>
      </c>
      <c r="F921" s="125" t="s">
        <v>760</v>
      </c>
      <c r="G921" s="126" t="s">
        <v>197</v>
      </c>
      <c r="H921" s="127">
        <v>37.238999999999997</v>
      </c>
      <c r="I921" s="128"/>
      <c r="J921" s="129">
        <f>ROUND(I921*H921,2)</f>
        <v>0</v>
      </c>
      <c r="K921" s="125" t="s">
        <v>137</v>
      </c>
      <c r="L921" s="32"/>
      <c r="M921" s="130" t="s">
        <v>19</v>
      </c>
      <c r="N921" s="131" t="s">
        <v>45</v>
      </c>
      <c r="P921" s="132">
        <f>O921*H921</f>
        <v>0</v>
      </c>
      <c r="Q921" s="132">
        <v>0</v>
      </c>
      <c r="R921" s="132">
        <f>Q921*H921</f>
        <v>0</v>
      </c>
      <c r="S921" s="132">
        <v>0</v>
      </c>
      <c r="T921" s="133">
        <f>S921*H921</f>
        <v>0</v>
      </c>
      <c r="AR921" s="134" t="s">
        <v>138</v>
      </c>
      <c r="AT921" s="134" t="s">
        <v>133</v>
      </c>
      <c r="AU921" s="134" t="s">
        <v>139</v>
      </c>
      <c r="AY921" s="17" t="s">
        <v>131</v>
      </c>
      <c r="BE921" s="135">
        <f>IF(N921="základní",J921,0)</f>
        <v>0</v>
      </c>
      <c r="BF921" s="135">
        <f>IF(N921="snížená",J921,0)</f>
        <v>0</v>
      </c>
      <c r="BG921" s="135">
        <f>IF(N921="zákl. přenesená",J921,0)</f>
        <v>0</v>
      </c>
      <c r="BH921" s="135">
        <f>IF(N921="sníž. přenesená",J921,0)</f>
        <v>0</v>
      </c>
      <c r="BI921" s="135">
        <f>IF(N921="nulová",J921,0)</f>
        <v>0</v>
      </c>
      <c r="BJ921" s="17" t="s">
        <v>139</v>
      </c>
      <c r="BK921" s="135">
        <f>ROUND(I921*H921,2)</f>
        <v>0</v>
      </c>
      <c r="BL921" s="17" t="s">
        <v>138</v>
      </c>
      <c r="BM921" s="134" t="s">
        <v>761</v>
      </c>
    </row>
    <row r="922" spans="2:65" s="1" customFormat="1" ht="28.8">
      <c r="B922" s="32"/>
      <c r="D922" s="136" t="s">
        <v>141</v>
      </c>
      <c r="F922" s="137" t="s">
        <v>762</v>
      </c>
      <c r="I922" s="138"/>
      <c r="L922" s="32"/>
      <c r="M922" s="139"/>
      <c r="T922" s="53"/>
      <c r="AT922" s="17" t="s">
        <v>141</v>
      </c>
      <c r="AU922" s="17" t="s">
        <v>139</v>
      </c>
    </row>
    <row r="923" spans="2:65" s="1" customFormat="1" ht="10.199999999999999">
      <c r="B923" s="32"/>
      <c r="D923" s="140" t="s">
        <v>143</v>
      </c>
      <c r="F923" s="141" t="s">
        <v>763</v>
      </c>
      <c r="I923" s="138"/>
      <c r="L923" s="32"/>
      <c r="M923" s="139"/>
      <c r="T923" s="53"/>
      <c r="AT923" s="17" t="s">
        <v>143</v>
      </c>
      <c r="AU923" s="17" t="s">
        <v>139</v>
      </c>
    </row>
    <row r="924" spans="2:65" s="11" customFormat="1" ht="22.8" customHeight="1">
      <c r="B924" s="111"/>
      <c r="D924" s="112" t="s">
        <v>72</v>
      </c>
      <c r="E924" s="121" t="s">
        <v>764</v>
      </c>
      <c r="F924" s="121" t="s">
        <v>765</v>
      </c>
      <c r="I924" s="114"/>
      <c r="J924" s="122">
        <f>BK924</f>
        <v>0</v>
      </c>
      <c r="L924" s="111"/>
      <c r="M924" s="116"/>
      <c r="P924" s="117">
        <f>P925+SUM(P926:P928)+P940</f>
        <v>0</v>
      </c>
      <c r="R924" s="117">
        <f>R925+SUM(R926:R928)+R940</f>
        <v>3.2776399999999999</v>
      </c>
      <c r="T924" s="118">
        <f>T925+SUM(T926:T928)+T940</f>
        <v>0</v>
      </c>
      <c r="AR924" s="112" t="s">
        <v>14</v>
      </c>
      <c r="AT924" s="119" t="s">
        <v>72</v>
      </c>
      <c r="AU924" s="119" t="s">
        <v>14</v>
      </c>
      <c r="AY924" s="112" t="s">
        <v>131</v>
      </c>
      <c r="BK924" s="120">
        <f>BK925+SUM(BK926:BK928)+BK940</f>
        <v>0</v>
      </c>
    </row>
    <row r="925" spans="2:65" s="1" customFormat="1" ht="24.15" customHeight="1">
      <c r="B925" s="32"/>
      <c r="C925" s="123" t="s">
        <v>766</v>
      </c>
      <c r="D925" s="123" t="s">
        <v>133</v>
      </c>
      <c r="E925" s="124" t="s">
        <v>767</v>
      </c>
      <c r="F925" s="125" t="s">
        <v>768</v>
      </c>
      <c r="G925" s="126" t="s">
        <v>197</v>
      </c>
      <c r="H925" s="127">
        <v>49.122999999999998</v>
      </c>
      <c r="I925" s="128"/>
      <c r="J925" s="129">
        <f>ROUND(I925*H925,2)</f>
        <v>0</v>
      </c>
      <c r="K925" s="125" t="s">
        <v>137</v>
      </c>
      <c r="L925" s="32"/>
      <c r="M925" s="130" t="s">
        <v>19</v>
      </c>
      <c r="N925" s="131" t="s">
        <v>45</v>
      </c>
      <c r="P925" s="132">
        <f>O925*H925</f>
        <v>0</v>
      </c>
      <c r="Q925" s="132">
        <v>0</v>
      </c>
      <c r="R925" s="132">
        <f>Q925*H925</f>
        <v>0</v>
      </c>
      <c r="S925" s="132">
        <v>0</v>
      </c>
      <c r="T925" s="133">
        <f>S925*H925</f>
        <v>0</v>
      </c>
      <c r="AR925" s="134" t="s">
        <v>138</v>
      </c>
      <c r="AT925" s="134" t="s">
        <v>133</v>
      </c>
      <c r="AU925" s="134" t="s">
        <v>139</v>
      </c>
      <c r="AY925" s="17" t="s">
        <v>131</v>
      </c>
      <c r="BE925" s="135">
        <f>IF(N925="základní",J925,0)</f>
        <v>0</v>
      </c>
      <c r="BF925" s="135">
        <f>IF(N925="snížená",J925,0)</f>
        <v>0</v>
      </c>
      <c r="BG925" s="135">
        <f>IF(N925="zákl. přenesená",J925,0)</f>
        <v>0</v>
      </c>
      <c r="BH925" s="135">
        <f>IF(N925="sníž. přenesená",J925,0)</f>
        <v>0</v>
      </c>
      <c r="BI925" s="135">
        <f>IF(N925="nulová",J925,0)</f>
        <v>0</v>
      </c>
      <c r="BJ925" s="17" t="s">
        <v>139</v>
      </c>
      <c r="BK925" s="135">
        <f>ROUND(I925*H925,2)</f>
        <v>0</v>
      </c>
      <c r="BL925" s="17" t="s">
        <v>138</v>
      </c>
      <c r="BM925" s="134" t="s">
        <v>769</v>
      </c>
    </row>
    <row r="926" spans="2:65" s="1" customFormat="1" ht="38.4">
      <c r="B926" s="32"/>
      <c r="D926" s="136" t="s">
        <v>141</v>
      </c>
      <c r="F926" s="137" t="s">
        <v>770</v>
      </c>
      <c r="I926" s="138"/>
      <c r="L926" s="32"/>
      <c r="M926" s="139"/>
      <c r="T926" s="53"/>
      <c r="AT926" s="17" t="s">
        <v>141</v>
      </c>
      <c r="AU926" s="17" t="s">
        <v>139</v>
      </c>
    </row>
    <row r="927" spans="2:65" s="1" customFormat="1" ht="10.199999999999999">
      <c r="B927" s="32"/>
      <c r="D927" s="140" t="s">
        <v>143</v>
      </c>
      <c r="F927" s="141" t="s">
        <v>771</v>
      </c>
      <c r="I927" s="138"/>
      <c r="L927" s="32"/>
      <c r="M927" s="139"/>
      <c r="T927" s="53"/>
      <c r="AT927" s="17" t="s">
        <v>143</v>
      </c>
      <c r="AU927" s="17" t="s">
        <v>139</v>
      </c>
    </row>
    <row r="928" spans="2:65" s="11" customFormat="1" ht="20.85" customHeight="1">
      <c r="B928" s="111"/>
      <c r="D928" s="112" t="s">
        <v>72</v>
      </c>
      <c r="E928" s="121" t="s">
        <v>622</v>
      </c>
      <c r="F928" s="121" t="s">
        <v>772</v>
      </c>
      <c r="I928" s="114"/>
      <c r="J928" s="122">
        <f>BK928</f>
        <v>0</v>
      </c>
      <c r="L928" s="111"/>
      <c r="M928" s="116"/>
      <c r="P928" s="117">
        <f>SUM(P929:P939)</f>
        <v>0</v>
      </c>
      <c r="R928" s="117">
        <f>SUM(R929:R939)</f>
        <v>3.2776399999999999</v>
      </c>
      <c r="T928" s="118">
        <f>SUM(T929:T939)</f>
        <v>0</v>
      </c>
      <c r="AR928" s="112" t="s">
        <v>14</v>
      </c>
      <c r="AT928" s="119" t="s">
        <v>72</v>
      </c>
      <c r="AU928" s="119" t="s">
        <v>139</v>
      </c>
      <c r="AY928" s="112" t="s">
        <v>131</v>
      </c>
      <c r="BK928" s="120">
        <f>SUM(BK929:BK939)</f>
        <v>0</v>
      </c>
    </row>
    <row r="929" spans="2:65" s="1" customFormat="1" ht="24.15" customHeight="1">
      <c r="B929" s="32"/>
      <c r="C929" s="123" t="s">
        <v>773</v>
      </c>
      <c r="D929" s="123" t="s">
        <v>133</v>
      </c>
      <c r="E929" s="124" t="s">
        <v>774</v>
      </c>
      <c r="F929" s="125" t="s">
        <v>775</v>
      </c>
      <c r="G929" s="126" t="s">
        <v>136</v>
      </c>
      <c r="H929" s="127">
        <v>134</v>
      </c>
      <c r="I929" s="128"/>
      <c r="J929" s="129">
        <f>ROUND(I929*H929,2)</f>
        <v>0</v>
      </c>
      <c r="K929" s="125" t="s">
        <v>137</v>
      </c>
      <c r="L929" s="32"/>
      <c r="M929" s="130" t="s">
        <v>19</v>
      </c>
      <c r="N929" s="131" t="s">
        <v>45</v>
      </c>
      <c r="P929" s="132">
        <f>O929*H929</f>
        <v>0</v>
      </c>
      <c r="Q929" s="132">
        <v>2.5999999999999998E-4</v>
      </c>
      <c r="R929" s="132">
        <f>Q929*H929</f>
        <v>3.4839999999999996E-2</v>
      </c>
      <c r="S929" s="132">
        <v>0</v>
      </c>
      <c r="T929" s="133">
        <f>S929*H929</f>
        <v>0</v>
      </c>
      <c r="AR929" s="134" t="s">
        <v>138</v>
      </c>
      <c r="AT929" s="134" t="s">
        <v>133</v>
      </c>
      <c r="AU929" s="134" t="s">
        <v>156</v>
      </c>
      <c r="AY929" s="17" t="s">
        <v>131</v>
      </c>
      <c r="BE929" s="135">
        <f>IF(N929="základní",J929,0)</f>
        <v>0</v>
      </c>
      <c r="BF929" s="135">
        <f>IF(N929="snížená",J929,0)</f>
        <v>0</v>
      </c>
      <c r="BG929" s="135">
        <f>IF(N929="zákl. přenesená",J929,0)</f>
        <v>0</v>
      </c>
      <c r="BH929" s="135">
        <f>IF(N929="sníž. přenesená",J929,0)</f>
        <v>0</v>
      </c>
      <c r="BI929" s="135">
        <f>IF(N929="nulová",J929,0)</f>
        <v>0</v>
      </c>
      <c r="BJ929" s="17" t="s">
        <v>139</v>
      </c>
      <c r="BK929" s="135">
        <f>ROUND(I929*H929,2)</f>
        <v>0</v>
      </c>
      <c r="BL929" s="17" t="s">
        <v>138</v>
      </c>
      <c r="BM929" s="134" t="s">
        <v>776</v>
      </c>
    </row>
    <row r="930" spans="2:65" s="1" customFormat="1" ht="19.2">
      <c r="B930" s="32"/>
      <c r="D930" s="136" t="s">
        <v>141</v>
      </c>
      <c r="F930" s="137" t="s">
        <v>777</v>
      </c>
      <c r="I930" s="138"/>
      <c r="L930" s="32"/>
      <c r="M930" s="139"/>
      <c r="T930" s="53"/>
      <c r="AT930" s="17" t="s">
        <v>141</v>
      </c>
      <c r="AU930" s="17" t="s">
        <v>156</v>
      </c>
    </row>
    <row r="931" spans="2:65" s="1" customFormat="1" ht="10.199999999999999">
      <c r="B931" s="32"/>
      <c r="D931" s="140" t="s">
        <v>143</v>
      </c>
      <c r="F931" s="141" t="s">
        <v>778</v>
      </c>
      <c r="I931" s="138"/>
      <c r="L931" s="32"/>
      <c r="M931" s="139"/>
      <c r="T931" s="53"/>
      <c r="AT931" s="17" t="s">
        <v>143</v>
      </c>
      <c r="AU931" s="17" t="s">
        <v>156</v>
      </c>
    </row>
    <row r="932" spans="2:65" s="1" customFormat="1" ht="49.05" customHeight="1">
      <c r="B932" s="32"/>
      <c r="C932" s="123" t="s">
        <v>779</v>
      </c>
      <c r="D932" s="123" t="s">
        <v>133</v>
      </c>
      <c r="E932" s="124" t="s">
        <v>780</v>
      </c>
      <c r="F932" s="125" t="s">
        <v>781</v>
      </c>
      <c r="G932" s="126" t="s">
        <v>136</v>
      </c>
      <c r="H932" s="127">
        <v>134</v>
      </c>
      <c r="I932" s="128"/>
      <c r="J932" s="129">
        <f>ROUND(I932*H932,2)</f>
        <v>0</v>
      </c>
      <c r="K932" s="125" t="s">
        <v>137</v>
      </c>
      <c r="L932" s="32"/>
      <c r="M932" s="130" t="s">
        <v>19</v>
      </c>
      <c r="N932" s="131" t="s">
        <v>45</v>
      </c>
      <c r="P932" s="132">
        <f>O932*H932</f>
        <v>0</v>
      </c>
      <c r="Q932" s="132">
        <v>1.1599999999999999E-2</v>
      </c>
      <c r="R932" s="132">
        <f>Q932*H932</f>
        <v>1.5543999999999998</v>
      </c>
      <c r="S932" s="132">
        <v>0</v>
      </c>
      <c r="T932" s="133">
        <f>S932*H932</f>
        <v>0</v>
      </c>
      <c r="AR932" s="134" t="s">
        <v>138</v>
      </c>
      <c r="AT932" s="134" t="s">
        <v>133</v>
      </c>
      <c r="AU932" s="134" t="s">
        <v>156</v>
      </c>
      <c r="AY932" s="17" t="s">
        <v>131</v>
      </c>
      <c r="BE932" s="135">
        <f>IF(N932="základní",J932,0)</f>
        <v>0</v>
      </c>
      <c r="BF932" s="135">
        <f>IF(N932="snížená",J932,0)</f>
        <v>0</v>
      </c>
      <c r="BG932" s="135">
        <f>IF(N932="zákl. přenesená",J932,0)</f>
        <v>0</v>
      </c>
      <c r="BH932" s="135">
        <f>IF(N932="sníž. přenesená",J932,0)</f>
        <v>0</v>
      </c>
      <c r="BI932" s="135">
        <f>IF(N932="nulová",J932,0)</f>
        <v>0</v>
      </c>
      <c r="BJ932" s="17" t="s">
        <v>139</v>
      </c>
      <c r="BK932" s="135">
        <f>ROUND(I932*H932,2)</f>
        <v>0</v>
      </c>
      <c r="BL932" s="17" t="s">
        <v>138</v>
      </c>
      <c r="BM932" s="134" t="s">
        <v>782</v>
      </c>
    </row>
    <row r="933" spans="2:65" s="1" customFormat="1" ht="48">
      <c r="B933" s="32"/>
      <c r="D933" s="136" t="s">
        <v>141</v>
      </c>
      <c r="F933" s="137" t="s">
        <v>783</v>
      </c>
      <c r="I933" s="138"/>
      <c r="L933" s="32"/>
      <c r="M933" s="139"/>
      <c r="T933" s="53"/>
      <c r="AT933" s="17" t="s">
        <v>141</v>
      </c>
      <c r="AU933" s="17" t="s">
        <v>156</v>
      </c>
    </row>
    <row r="934" spans="2:65" s="1" customFormat="1" ht="10.199999999999999">
      <c r="B934" s="32"/>
      <c r="D934" s="140" t="s">
        <v>143</v>
      </c>
      <c r="F934" s="141" t="s">
        <v>784</v>
      </c>
      <c r="I934" s="138"/>
      <c r="L934" s="32"/>
      <c r="M934" s="139"/>
      <c r="T934" s="53"/>
      <c r="AT934" s="17" t="s">
        <v>143</v>
      </c>
      <c r="AU934" s="17" t="s">
        <v>156</v>
      </c>
    </row>
    <row r="935" spans="2:65" s="12" customFormat="1" ht="10.199999999999999">
      <c r="B935" s="142"/>
      <c r="D935" s="136" t="s">
        <v>145</v>
      </c>
      <c r="E935" s="143" t="s">
        <v>19</v>
      </c>
      <c r="F935" s="144" t="s">
        <v>785</v>
      </c>
      <c r="H935" s="143" t="s">
        <v>19</v>
      </c>
      <c r="I935" s="145"/>
      <c r="L935" s="142"/>
      <c r="M935" s="146"/>
      <c r="T935" s="147"/>
      <c r="AT935" s="143" t="s">
        <v>145</v>
      </c>
      <c r="AU935" s="143" t="s">
        <v>156</v>
      </c>
      <c r="AV935" s="12" t="s">
        <v>14</v>
      </c>
      <c r="AW935" s="12" t="s">
        <v>35</v>
      </c>
      <c r="AX935" s="12" t="s">
        <v>73</v>
      </c>
      <c r="AY935" s="143" t="s">
        <v>131</v>
      </c>
    </row>
    <row r="936" spans="2:65" s="13" customFormat="1" ht="10.199999999999999">
      <c r="B936" s="148"/>
      <c r="D936" s="136" t="s">
        <v>145</v>
      </c>
      <c r="E936" s="149" t="s">
        <v>19</v>
      </c>
      <c r="F936" s="150" t="s">
        <v>786</v>
      </c>
      <c r="H936" s="151">
        <v>134</v>
      </c>
      <c r="I936" s="152"/>
      <c r="L936" s="148"/>
      <c r="M936" s="153"/>
      <c r="T936" s="154"/>
      <c r="AT936" s="149" t="s">
        <v>145</v>
      </c>
      <c r="AU936" s="149" t="s">
        <v>156</v>
      </c>
      <c r="AV936" s="13" t="s">
        <v>139</v>
      </c>
      <c r="AW936" s="13" t="s">
        <v>35</v>
      </c>
      <c r="AX936" s="13" t="s">
        <v>14</v>
      </c>
      <c r="AY936" s="149" t="s">
        <v>131</v>
      </c>
    </row>
    <row r="937" spans="2:65" s="1" customFormat="1" ht="37.799999999999997" customHeight="1">
      <c r="B937" s="32"/>
      <c r="C937" s="162" t="s">
        <v>787</v>
      </c>
      <c r="D937" s="162" t="s">
        <v>218</v>
      </c>
      <c r="E937" s="163" t="s">
        <v>788</v>
      </c>
      <c r="F937" s="164" t="s">
        <v>789</v>
      </c>
      <c r="G937" s="165" t="s">
        <v>136</v>
      </c>
      <c r="H937" s="166">
        <v>140.69999999999999</v>
      </c>
      <c r="I937" s="167"/>
      <c r="J937" s="168">
        <f>ROUND(I937*H937,2)</f>
        <v>0</v>
      </c>
      <c r="K937" s="164" t="s">
        <v>137</v>
      </c>
      <c r="L937" s="169"/>
      <c r="M937" s="170" t="s">
        <v>19</v>
      </c>
      <c r="N937" s="171" t="s">
        <v>45</v>
      </c>
      <c r="P937" s="132">
        <f>O937*H937</f>
        <v>0</v>
      </c>
      <c r="Q937" s="132">
        <v>1.2E-2</v>
      </c>
      <c r="R937" s="132">
        <f>Q937*H937</f>
        <v>1.6883999999999999</v>
      </c>
      <c r="S937" s="132">
        <v>0</v>
      </c>
      <c r="T937" s="133">
        <f>S937*H937</f>
        <v>0</v>
      </c>
      <c r="AR937" s="134" t="s">
        <v>194</v>
      </c>
      <c r="AT937" s="134" t="s">
        <v>218</v>
      </c>
      <c r="AU937" s="134" t="s">
        <v>156</v>
      </c>
      <c r="AY937" s="17" t="s">
        <v>131</v>
      </c>
      <c r="BE937" s="135">
        <f>IF(N937="základní",J937,0)</f>
        <v>0</v>
      </c>
      <c r="BF937" s="135">
        <f>IF(N937="snížená",J937,0)</f>
        <v>0</v>
      </c>
      <c r="BG937" s="135">
        <f>IF(N937="zákl. přenesená",J937,0)</f>
        <v>0</v>
      </c>
      <c r="BH937" s="135">
        <f>IF(N937="sníž. přenesená",J937,0)</f>
        <v>0</v>
      </c>
      <c r="BI937" s="135">
        <f>IF(N937="nulová",J937,0)</f>
        <v>0</v>
      </c>
      <c r="BJ937" s="17" t="s">
        <v>139</v>
      </c>
      <c r="BK937" s="135">
        <f>ROUND(I937*H937,2)</f>
        <v>0</v>
      </c>
      <c r="BL937" s="17" t="s">
        <v>138</v>
      </c>
      <c r="BM937" s="134" t="s">
        <v>790</v>
      </c>
    </row>
    <row r="938" spans="2:65" s="1" customFormat="1" ht="19.2">
      <c r="B938" s="32"/>
      <c r="D938" s="136" t="s">
        <v>141</v>
      </c>
      <c r="F938" s="137" t="s">
        <v>789</v>
      </c>
      <c r="I938" s="138"/>
      <c r="L938" s="32"/>
      <c r="M938" s="139"/>
      <c r="T938" s="53"/>
      <c r="AT938" s="17" t="s">
        <v>141</v>
      </c>
      <c r="AU938" s="17" t="s">
        <v>156</v>
      </c>
    </row>
    <row r="939" spans="2:65" s="13" customFormat="1" ht="10.199999999999999">
      <c r="B939" s="148"/>
      <c r="D939" s="136" t="s">
        <v>145</v>
      </c>
      <c r="F939" s="150" t="s">
        <v>791</v>
      </c>
      <c r="H939" s="151">
        <v>140.69999999999999</v>
      </c>
      <c r="I939" s="152"/>
      <c r="L939" s="148"/>
      <c r="M939" s="153"/>
      <c r="T939" s="154"/>
      <c r="AT939" s="149" t="s">
        <v>145</v>
      </c>
      <c r="AU939" s="149" t="s">
        <v>156</v>
      </c>
      <c r="AV939" s="13" t="s">
        <v>139</v>
      </c>
      <c r="AW939" s="13" t="s">
        <v>4</v>
      </c>
      <c r="AX939" s="13" t="s">
        <v>14</v>
      </c>
      <c r="AY939" s="149" t="s">
        <v>131</v>
      </c>
    </row>
    <row r="940" spans="2:65" s="11" customFormat="1" ht="20.85" customHeight="1">
      <c r="B940" s="111"/>
      <c r="D940" s="112" t="s">
        <v>72</v>
      </c>
      <c r="E940" s="121" t="s">
        <v>792</v>
      </c>
      <c r="F940" s="121" t="s">
        <v>793</v>
      </c>
      <c r="I940" s="114"/>
      <c r="J940" s="122">
        <f>BK940</f>
        <v>0</v>
      </c>
      <c r="L940" s="111"/>
      <c r="M940" s="116"/>
      <c r="P940" s="117">
        <f>SUM(P941:P997)</f>
        <v>0</v>
      </c>
      <c r="R940" s="117">
        <f>SUM(R941:R997)</f>
        <v>0</v>
      </c>
      <c r="T940" s="118">
        <f>SUM(T941:T997)</f>
        <v>0</v>
      </c>
      <c r="AR940" s="112" t="s">
        <v>14</v>
      </c>
      <c r="AT940" s="119" t="s">
        <v>72</v>
      </c>
      <c r="AU940" s="119" t="s">
        <v>139</v>
      </c>
      <c r="AY940" s="112" t="s">
        <v>131</v>
      </c>
      <c r="BK940" s="120">
        <f>SUM(BK941:BK997)</f>
        <v>0</v>
      </c>
    </row>
    <row r="941" spans="2:65" s="1" customFormat="1" ht="37.799999999999997" customHeight="1">
      <c r="B941" s="32"/>
      <c r="C941" s="123" t="s">
        <v>794</v>
      </c>
      <c r="D941" s="123" t="s">
        <v>133</v>
      </c>
      <c r="E941" s="124" t="s">
        <v>795</v>
      </c>
      <c r="F941" s="125" t="s">
        <v>796</v>
      </c>
      <c r="G941" s="126" t="s">
        <v>136</v>
      </c>
      <c r="H941" s="127">
        <v>1146</v>
      </c>
      <c r="I941" s="128"/>
      <c r="J941" s="129">
        <f>ROUND(I941*H941,2)</f>
        <v>0</v>
      </c>
      <c r="K941" s="125" t="s">
        <v>137</v>
      </c>
      <c r="L941" s="32"/>
      <c r="M941" s="130" t="s">
        <v>19</v>
      </c>
      <c r="N941" s="131" t="s">
        <v>45</v>
      </c>
      <c r="P941" s="132">
        <f>O941*H941</f>
        <v>0</v>
      </c>
      <c r="Q941" s="132">
        <v>0</v>
      </c>
      <c r="R941" s="132">
        <f>Q941*H941</f>
        <v>0</v>
      </c>
      <c r="S941" s="132">
        <v>0</v>
      </c>
      <c r="T941" s="133">
        <f>S941*H941</f>
        <v>0</v>
      </c>
      <c r="AR941" s="134" t="s">
        <v>138</v>
      </c>
      <c r="AT941" s="134" t="s">
        <v>133</v>
      </c>
      <c r="AU941" s="134" t="s">
        <v>156</v>
      </c>
      <c r="AY941" s="17" t="s">
        <v>131</v>
      </c>
      <c r="BE941" s="135">
        <f>IF(N941="základní",J941,0)</f>
        <v>0</v>
      </c>
      <c r="BF941" s="135">
        <f>IF(N941="snížená",J941,0)</f>
        <v>0</v>
      </c>
      <c r="BG941" s="135">
        <f>IF(N941="zákl. přenesená",J941,0)</f>
        <v>0</v>
      </c>
      <c r="BH941" s="135">
        <f>IF(N941="sníž. přenesená",J941,0)</f>
        <v>0</v>
      </c>
      <c r="BI941" s="135">
        <f>IF(N941="nulová",J941,0)</f>
        <v>0</v>
      </c>
      <c r="BJ941" s="17" t="s">
        <v>139</v>
      </c>
      <c r="BK941" s="135">
        <f>ROUND(I941*H941,2)</f>
        <v>0</v>
      </c>
      <c r="BL941" s="17" t="s">
        <v>138</v>
      </c>
      <c r="BM941" s="134" t="s">
        <v>797</v>
      </c>
    </row>
    <row r="942" spans="2:65" s="1" customFormat="1" ht="28.8">
      <c r="B942" s="32"/>
      <c r="D942" s="136" t="s">
        <v>141</v>
      </c>
      <c r="F942" s="137" t="s">
        <v>798</v>
      </c>
      <c r="I942" s="138"/>
      <c r="L942" s="32"/>
      <c r="M942" s="139"/>
      <c r="T942" s="53"/>
      <c r="AT942" s="17" t="s">
        <v>141</v>
      </c>
      <c r="AU942" s="17" t="s">
        <v>156</v>
      </c>
    </row>
    <row r="943" spans="2:65" s="1" customFormat="1" ht="10.199999999999999">
      <c r="B943" s="32"/>
      <c r="D943" s="140" t="s">
        <v>143</v>
      </c>
      <c r="F943" s="141" t="s">
        <v>799</v>
      </c>
      <c r="I943" s="138"/>
      <c r="L943" s="32"/>
      <c r="M943" s="139"/>
      <c r="T943" s="53"/>
      <c r="AT943" s="17" t="s">
        <v>143</v>
      </c>
      <c r="AU943" s="17" t="s">
        <v>156</v>
      </c>
    </row>
    <row r="944" spans="2:65" s="12" customFormat="1" ht="10.199999999999999">
      <c r="B944" s="142"/>
      <c r="D944" s="136" t="s">
        <v>145</v>
      </c>
      <c r="E944" s="143" t="s">
        <v>19</v>
      </c>
      <c r="F944" s="144" t="s">
        <v>800</v>
      </c>
      <c r="H944" s="143" t="s">
        <v>19</v>
      </c>
      <c r="I944" s="145"/>
      <c r="L944" s="142"/>
      <c r="M944" s="146"/>
      <c r="T944" s="147"/>
      <c r="AT944" s="143" t="s">
        <v>145</v>
      </c>
      <c r="AU944" s="143" t="s">
        <v>156</v>
      </c>
      <c r="AV944" s="12" t="s">
        <v>14</v>
      </c>
      <c r="AW944" s="12" t="s">
        <v>35</v>
      </c>
      <c r="AX944" s="12" t="s">
        <v>73</v>
      </c>
      <c r="AY944" s="143" t="s">
        <v>131</v>
      </c>
    </row>
    <row r="945" spans="2:65" s="13" customFormat="1" ht="10.199999999999999">
      <c r="B945" s="148"/>
      <c r="D945" s="136" t="s">
        <v>145</v>
      </c>
      <c r="E945" s="149" t="s">
        <v>19</v>
      </c>
      <c r="F945" s="150" t="s">
        <v>801</v>
      </c>
      <c r="H945" s="151">
        <v>247</v>
      </c>
      <c r="I945" s="152"/>
      <c r="L945" s="148"/>
      <c r="M945" s="153"/>
      <c r="T945" s="154"/>
      <c r="AT945" s="149" t="s">
        <v>145</v>
      </c>
      <c r="AU945" s="149" t="s">
        <v>156</v>
      </c>
      <c r="AV945" s="13" t="s">
        <v>139</v>
      </c>
      <c r="AW945" s="13" t="s">
        <v>35</v>
      </c>
      <c r="AX945" s="13" t="s">
        <v>73</v>
      </c>
      <c r="AY945" s="149" t="s">
        <v>131</v>
      </c>
    </row>
    <row r="946" spans="2:65" s="12" customFormat="1" ht="10.199999999999999">
      <c r="B946" s="142"/>
      <c r="D946" s="136" t="s">
        <v>145</v>
      </c>
      <c r="E946" s="143" t="s">
        <v>19</v>
      </c>
      <c r="F946" s="144" t="s">
        <v>802</v>
      </c>
      <c r="H946" s="143" t="s">
        <v>19</v>
      </c>
      <c r="I946" s="145"/>
      <c r="L946" s="142"/>
      <c r="M946" s="146"/>
      <c r="T946" s="147"/>
      <c r="AT946" s="143" t="s">
        <v>145</v>
      </c>
      <c r="AU946" s="143" t="s">
        <v>156</v>
      </c>
      <c r="AV946" s="12" t="s">
        <v>14</v>
      </c>
      <c r="AW946" s="12" t="s">
        <v>35</v>
      </c>
      <c r="AX946" s="12" t="s">
        <v>73</v>
      </c>
      <c r="AY946" s="143" t="s">
        <v>131</v>
      </c>
    </row>
    <row r="947" spans="2:65" s="13" customFormat="1" ht="10.199999999999999">
      <c r="B947" s="148"/>
      <c r="D947" s="136" t="s">
        <v>145</v>
      </c>
      <c r="E947" s="149" t="s">
        <v>19</v>
      </c>
      <c r="F947" s="150" t="s">
        <v>803</v>
      </c>
      <c r="H947" s="151">
        <v>285</v>
      </c>
      <c r="I947" s="152"/>
      <c r="L947" s="148"/>
      <c r="M947" s="153"/>
      <c r="T947" s="154"/>
      <c r="AT947" s="149" t="s">
        <v>145</v>
      </c>
      <c r="AU947" s="149" t="s">
        <v>156</v>
      </c>
      <c r="AV947" s="13" t="s">
        <v>139</v>
      </c>
      <c r="AW947" s="13" t="s">
        <v>35</v>
      </c>
      <c r="AX947" s="13" t="s">
        <v>73</v>
      </c>
      <c r="AY947" s="149" t="s">
        <v>131</v>
      </c>
    </row>
    <row r="948" spans="2:65" s="12" customFormat="1" ht="10.199999999999999">
      <c r="B948" s="142"/>
      <c r="D948" s="136" t="s">
        <v>145</v>
      </c>
      <c r="E948" s="143" t="s">
        <v>19</v>
      </c>
      <c r="F948" s="144" t="s">
        <v>804</v>
      </c>
      <c r="H948" s="143" t="s">
        <v>19</v>
      </c>
      <c r="I948" s="145"/>
      <c r="L948" s="142"/>
      <c r="M948" s="146"/>
      <c r="T948" s="147"/>
      <c r="AT948" s="143" t="s">
        <v>145</v>
      </c>
      <c r="AU948" s="143" t="s">
        <v>156</v>
      </c>
      <c r="AV948" s="12" t="s">
        <v>14</v>
      </c>
      <c r="AW948" s="12" t="s">
        <v>35</v>
      </c>
      <c r="AX948" s="12" t="s">
        <v>73</v>
      </c>
      <c r="AY948" s="143" t="s">
        <v>131</v>
      </c>
    </row>
    <row r="949" spans="2:65" s="13" customFormat="1" ht="10.199999999999999">
      <c r="B949" s="148"/>
      <c r="D949" s="136" t="s">
        <v>145</v>
      </c>
      <c r="E949" s="149" t="s">
        <v>19</v>
      </c>
      <c r="F949" s="150" t="s">
        <v>805</v>
      </c>
      <c r="H949" s="151">
        <v>234</v>
      </c>
      <c r="I949" s="152"/>
      <c r="L949" s="148"/>
      <c r="M949" s="153"/>
      <c r="T949" s="154"/>
      <c r="AT949" s="149" t="s">
        <v>145</v>
      </c>
      <c r="AU949" s="149" t="s">
        <v>156</v>
      </c>
      <c r="AV949" s="13" t="s">
        <v>139</v>
      </c>
      <c r="AW949" s="13" t="s">
        <v>35</v>
      </c>
      <c r="AX949" s="13" t="s">
        <v>73</v>
      </c>
      <c r="AY949" s="149" t="s">
        <v>131</v>
      </c>
    </row>
    <row r="950" spans="2:65" s="12" customFormat="1" ht="10.199999999999999">
      <c r="B950" s="142"/>
      <c r="D950" s="136" t="s">
        <v>145</v>
      </c>
      <c r="E950" s="143" t="s">
        <v>19</v>
      </c>
      <c r="F950" s="144" t="s">
        <v>806</v>
      </c>
      <c r="H950" s="143" t="s">
        <v>19</v>
      </c>
      <c r="I950" s="145"/>
      <c r="L950" s="142"/>
      <c r="M950" s="146"/>
      <c r="T950" s="147"/>
      <c r="AT950" s="143" t="s">
        <v>145</v>
      </c>
      <c r="AU950" s="143" t="s">
        <v>156</v>
      </c>
      <c r="AV950" s="12" t="s">
        <v>14</v>
      </c>
      <c r="AW950" s="12" t="s">
        <v>35</v>
      </c>
      <c r="AX950" s="12" t="s">
        <v>73</v>
      </c>
      <c r="AY950" s="143" t="s">
        <v>131</v>
      </c>
    </row>
    <row r="951" spans="2:65" s="13" customFormat="1" ht="10.199999999999999">
      <c r="B951" s="148"/>
      <c r="D951" s="136" t="s">
        <v>145</v>
      </c>
      <c r="E951" s="149" t="s">
        <v>19</v>
      </c>
      <c r="F951" s="150" t="s">
        <v>807</v>
      </c>
      <c r="H951" s="151">
        <v>380</v>
      </c>
      <c r="I951" s="152"/>
      <c r="L951" s="148"/>
      <c r="M951" s="153"/>
      <c r="T951" s="154"/>
      <c r="AT951" s="149" t="s">
        <v>145</v>
      </c>
      <c r="AU951" s="149" t="s">
        <v>156</v>
      </c>
      <c r="AV951" s="13" t="s">
        <v>139</v>
      </c>
      <c r="AW951" s="13" t="s">
        <v>35</v>
      </c>
      <c r="AX951" s="13" t="s">
        <v>73</v>
      </c>
      <c r="AY951" s="149" t="s">
        <v>131</v>
      </c>
    </row>
    <row r="952" spans="2:65" s="14" customFormat="1" ht="10.199999999999999">
      <c r="B952" s="155"/>
      <c r="D952" s="136" t="s">
        <v>145</v>
      </c>
      <c r="E952" s="156" t="s">
        <v>19</v>
      </c>
      <c r="F952" s="157" t="s">
        <v>166</v>
      </c>
      <c r="H952" s="158">
        <v>1146</v>
      </c>
      <c r="I952" s="159"/>
      <c r="L952" s="155"/>
      <c r="M952" s="160"/>
      <c r="T952" s="161"/>
      <c r="AT952" s="156" t="s">
        <v>145</v>
      </c>
      <c r="AU952" s="156" t="s">
        <v>156</v>
      </c>
      <c r="AV952" s="14" t="s">
        <v>138</v>
      </c>
      <c r="AW952" s="14" t="s">
        <v>35</v>
      </c>
      <c r="AX952" s="14" t="s">
        <v>14</v>
      </c>
      <c r="AY952" s="156" t="s">
        <v>131</v>
      </c>
    </row>
    <row r="953" spans="2:65" s="1" customFormat="1" ht="33" customHeight="1">
      <c r="B953" s="32"/>
      <c r="C953" s="123" t="s">
        <v>808</v>
      </c>
      <c r="D953" s="123" t="s">
        <v>133</v>
      </c>
      <c r="E953" s="124" t="s">
        <v>809</v>
      </c>
      <c r="F953" s="125" t="s">
        <v>810</v>
      </c>
      <c r="G953" s="126" t="s">
        <v>136</v>
      </c>
      <c r="H953" s="127">
        <v>103140</v>
      </c>
      <c r="I953" s="128"/>
      <c r="J953" s="129">
        <f>ROUND(I953*H953,2)</f>
        <v>0</v>
      </c>
      <c r="K953" s="125" t="s">
        <v>137</v>
      </c>
      <c r="L953" s="32"/>
      <c r="M953" s="130" t="s">
        <v>19</v>
      </c>
      <c r="N953" s="131" t="s">
        <v>45</v>
      </c>
      <c r="P953" s="132">
        <f>O953*H953</f>
        <v>0</v>
      </c>
      <c r="Q953" s="132">
        <v>0</v>
      </c>
      <c r="R953" s="132">
        <f>Q953*H953</f>
        <v>0</v>
      </c>
      <c r="S953" s="132">
        <v>0</v>
      </c>
      <c r="T953" s="133">
        <f>S953*H953</f>
        <v>0</v>
      </c>
      <c r="AR953" s="134" t="s">
        <v>138</v>
      </c>
      <c r="AT953" s="134" t="s">
        <v>133</v>
      </c>
      <c r="AU953" s="134" t="s">
        <v>156</v>
      </c>
      <c r="AY953" s="17" t="s">
        <v>131</v>
      </c>
      <c r="BE953" s="135">
        <f>IF(N953="základní",J953,0)</f>
        <v>0</v>
      </c>
      <c r="BF953" s="135">
        <f>IF(N953="snížená",J953,0)</f>
        <v>0</v>
      </c>
      <c r="BG953" s="135">
        <f>IF(N953="zákl. přenesená",J953,0)</f>
        <v>0</v>
      </c>
      <c r="BH953" s="135">
        <f>IF(N953="sníž. přenesená",J953,0)</f>
        <v>0</v>
      </c>
      <c r="BI953" s="135">
        <f>IF(N953="nulová",J953,0)</f>
        <v>0</v>
      </c>
      <c r="BJ953" s="17" t="s">
        <v>139</v>
      </c>
      <c r="BK953" s="135">
        <f>ROUND(I953*H953,2)</f>
        <v>0</v>
      </c>
      <c r="BL953" s="17" t="s">
        <v>138</v>
      </c>
      <c r="BM953" s="134" t="s">
        <v>811</v>
      </c>
    </row>
    <row r="954" spans="2:65" s="1" customFormat="1" ht="28.8">
      <c r="B954" s="32"/>
      <c r="D954" s="136" t="s">
        <v>141</v>
      </c>
      <c r="F954" s="137" t="s">
        <v>812</v>
      </c>
      <c r="I954" s="138"/>
      <c r="L954" s="32"/>
      <c r="M954" s="139"/>
      <c r="T954" s="53"/>
      <c r="AT954" s="17" t="s">
        <v>141</v>
      </c>
      <c r="AU954" s="17" t="s">
        <v>156</v>
      </c>
    </row>
    <row r="955" spans="2:65" s="1" customFormat="1" ht="10.199999999999999">
      <c r="B955" s="32"/>
      <c r="D955" s="140" t="s">
        <v>143</v>
      </c>
      <c r="F955" s="141" t="s">
        <v>813</v>
      </c>
      <c r="I955" s="138"/>
      <c r="L955" s="32"/>
      <c r="M955" s="139"/>
      <c r="T955" s="53"/>
      <c r="AT955" s="17" t="s">
        <v>143</v>
      </c>
      <c r="AU955" s="17" t="s">
        <v>156</v>
      </c>
    </row>
    <row r="956" spans="2:65" s="12" customFormat="1" ht="10.199999999999999">
      <c r="B956" s="142"/>
      <c r="D956" s="136" t="s">
        <v>145</v>
      </c>
      <c r="E956" s="143" t="s">
        <v>19</v>
      </c>
      <c r="F956" s="144" t="s">
        <v>800</v>
      </c>
      <c r="H956" s="143" t="s">
        <v>19</v>
      </c>
      <c r="I956" s="145"/>
      <c r="L956" s="142"/>
      <c r="M956" s="146"/>
      <c r="T956" s="147"/>
      <c r="AT956" s="143" t="s">
        <v>145</v>
      </c>
      <c r="AU956" s="143" t="s">
        <v>156</v>
      </c>
      <c r="AV956" s="12" t="s">
        <v>14</v>
      </c>
      <c r="AW956" s="12" t="s">
        <v>35</v>
      </c>
      <c r="AX956" s="12" t="s">
        <v>73</v>
      </c>
      <c r="AY956" s="143" t="s">
        <v>131</v>
      </c>
    </row>
    <row r="957" spans="2:65" s="13" customFormat="1" ht="10.199999999999999">
      <c r="B957" s="148"/>
      <c r="D957" s="136" t="s">
        <v>145</v>
      </c>
      <c r="E957" s="149" t="s">
        <v>19</v>
      </c>
      <c r="F957" s="150" t="s">
        <v>801</v>
      </c>
      <c r="H957" s="151">
        <v>247</v>
      </c>
      <c r="I957" s="152"/>
      <c r="L957" s="148"/>
      <c r="M957" s="153"/>
      <c r="T957" s="154"/>
      <c r="AT957" s="149" t="s">
        <v>145</v>
      </c>
      <c r="AU957" s="149" t="s">
        <v>156</v>
      </c>
      <c r="AV957" s="13" t="s">
        <v>139</v>
      </c>
      <c r="AW957" s="13" t="s">
        <v>35</v>
      </c>
      <c r="AX957" s="13" t="s">
        <v>73</v>
      </c>
      <c r="AY957" s="149" t="s">
        <v>131</v>
      </c>
    </row>
    <row r="958" spans="2:65" s="12" customFormat="1" ht="10.199999999999999">
      <c r="B958" s="142"/>
      <c r="D958" s="136" t="s">
        <v>145</v>
      </c>
      <c r="E958" s="143" t="s">
        <v>19</v>
      </c>
      <c r="F958" s="144" t="s">
        <v>802</v>
      </c>
      <c r="H958" s="143" t="s">
        <v>19</v>
      </c>
      <c r="I958" s="145"/>
      <c r="L958" s="142"/>
      <c r="M958" s="146"/>
      <c r="T958" s="147"/>
      <c r="AT958" s="143" t="s">
        <v>145</v>
      </c>
      <c r="AU958" s="143" t="s">
        <v>156</v>
      </c>
      <c r="AV958" s="12" t="s">
        <v>14</v>
      </c>
      <c r="AW958" s="12" t="s">
        <v>35</v>
      </c>
      <c r="AX958" s="12" t="s">
        <v>73</v>
      </c>
      <c r="AY958" s="143" t="s">
        <v>131</v>
      </c>
    </row>
    <row r="959" spans="2:65" s="13" customFormat="1" ht="10.199999999999999">
      <c r="B959" s="148"/>
      <c r="D959" s="136" t="s">
        <v>145</v>
      </c>
      <c r="E959" s="149" t="s">
        <v>19</v>
      </c>
      <c r="F959" s="150" t="s">
        <v>803</v>
      </c>
      <c r="H959" s="151">
        <v>285</v>
      </c>
      <c r="I959" s="152"/>
      <c r="L959" s="148"/>
      <c r="M959" s="153"/>
      <c r="T959" s="154"/>
      <c r="AT959" s="149" t="s">
        <v>145</v>
      </c>
      <c r="AU959" s="149" t="s">
        <v>156</v>
      </c>
      <c r="AV959" s="13" t="s">
        <v>139</v>
      </c>
      <c r="AW959" s="13" t="s">
        <v>35</v>
      </c>
      <c r="AX959" s="13" t="s">
        <v>73</v>
      </c>
      <c r="AY959" s="149" t="s">
        <v>131</v>
      </c>
    </row>
    <row r="960" spans="2:65" s="12" customFormat="1" ht="10.199999999999999">
      <c r="B960" s="142"/>
      <c r="D960" s="136" t="s">
        <v>145</v>
      </c>
      <c r="E960" s="143" t="s">
        <v>19</v>
      </c>
      <c r="F960" s="144" t="s">
        <v>804</v>
      </c>
      <c r="H960" s="143" t="s">
        <v>19</v>
      </c>
      <c r="I960" s="145"/>
      <c r="L960" s="142"/>
      <c r="M960" s="146"/>
      <c r="T960" s="147"/>
      <c r="AT960" s="143" t="s">
        <v>145</v>
      </c>
      <c r="AU960" s="143" t="s">
        <v>156</v>
      </c>
      <c r="AV960" s="12" t="s">
        <v>14</v>
      </c>
      <c r="AW960" s="12" t="s">
        <v>35</v>
      </c>
      <c r="AX960" s="12" t="s">
        <v>73</v>
      </c>
      <c r="AY960" s="143" t="s">
        <v>131</v>
      </c>
    </row>
    <row r="961" spans="2:65" s="13" customFormat="1" ht="10.199999999999999">
      <c r="B961" s="148"/>
      <c r="D961" s="136" t="s">
        <v>145</v>
      </c>
      <c r="E961" s="149" t="s">
        <v>19</v>
      </c>
      <c r="F961" s="150" t="s">
        <v>805</v>
      </c>
      <c r="H961" s="151">
        <v>234</v>
      </c>
      <c r="I961" s="152"/>
      <c r="L961" s="148"/>
      <c r="M961" s="153"/>
      <c r="T961" s="154"/>
      <c r="AT961" s="149" t="s">
        <v>145</v>
      </c>
      <c r="AU961" s="149" t="s">
        <v>156</v>
      </c>
      <c r="AV961" s="13" t="s">
        <v>139</v>
      </c>
      <c r="AW961" s="13" t="s">
        <v>35</v>
      </c>
      <c r="AX961" s="13" t="s">
        <v>73</v>
      </c>
      <c r="AY961" s="149" t="s">
        <v>131</v>
      </c>
    </row>
    <row r="962" spans="2:65" s="12" customFormat="1" ht="10.199999999999999">
      <c r="B962" s="142"/>
      <c r="D962" s="136" t="s">
        <v>145</v>
      </c>
      <c r="E962" s="143" t="s">
        <v>19</v>
      </c>
      <c r="F962" s="144" t="s">
        <v>806</v>
      </c>
      <c r="H962" s="143" t="s">
        <v>19</v>
      </c>
      <c r="I962" s="145"/>
      <c r="L962" s="142"/>
      <c r="M962" s="146"/>
      <c r="T962" s="147"/>
      <c r="AT962" s="143" t="s">
        <v>145</v>
      </c>
      <c r="AU962" s="143" t="s">
        <v>156</v>
      </c>
      <c r="AV962" s="12" t="s">
        <v>14</v>
      </c>
      <c r="AW962" s="12" t="s">
        <v>35</v>
      </c>
      <c r="AX962" s="12" t="s">
        <v>73</v>
      </c>
      <c r="AY962" s="143" t="s">
        <v>131</v>
      </c>
    </row>
    <row r="963" spans="2:65" s="13" customFormat="1" ht="10.199999999999999">
      <c r="B963" s="148"/>
      <c r="D963" s="136" t="s">
        <v>145</v>
      </c>
      <c r="E963" s="149" t="s">
        <v>19</v>
      </c>
      <c r="F963" s="150" t="s">
        <v>807</v>
      </c>
      <c r="H963" s="151">
        <v>380</v>
      </c>
      <c r="I963" s="152"/>
      <c r="L963" s="148"/>
      <c r="M963" s="153"/>
      <c r="T963" s="154"/>
      <c r="AT963" s="149" t="s">
        <v>145</v>
      </c>
      <c r="AU963" s="149" t="s">
        <v>156</v>
      </c>
      <c r="AV963" s="13" t="s">
        <v>139</v>
      </c>
      <c r="AW963" s="13" t="s">
        <v>35</v>
      </c>
      <c r="AX963" s="13" t="s">
        <v>73</v>
      </c>
      <c r="AY963" s="149" t="s">
        <v>131</v>
      </c>
    </row>
    <row r="964" spans="2:65" s="14" customFormat="1" ht="10.199999999999999">
      <c r="B964" s="155"/>
      <c r="D964" s="136" t="s">
        <v>145</v>
      </c>
      <c r="E964" s="156" t="s">
        <v>19</v>
      </c>
      <c r="F964" s="157" t="s">
        <v>166</v>
      </c>
      <c r="H964" s="158">
        <v>1146</v>
      </c>
      <c r="I964" s="159"/>
      <c r="L964" s="155"/>
      <c r="M964" s="160"/>
      <c r="T964" s="161"/>
      <c r="AT964" s="156" t="s">
        <v>145</v>
      </c>
      <c r="AU964" s="156" t="s">
        <v>156</v>
      </c>
      <c r="AV964" s="14" t="s">
        <v>138</v>
      </c>
      <c r="AW964" s="14" t="s">
        <v>35</v>
      </c>
      <c r="AX964" s="14" t="s">
        <v>14</v>
      </c>
      <c r="AY964" s="156" t="s">
        <v>131</v>
      </c>
    </row>
    <row r="965" spans="2:65" s="13" customFormat="1" ht="10.199999999999999">
      <c r="B965" s="148"/>
      <c r="D965" s="136" t="s">
        <v>145</v>
      </c>
      <c r="F965" s="150" t="s">
        <v>814</v>
      </c>
      <c r="H965" s="151">
        <v>103140</v>
      </c>
      <c r="I965" s="152"/>
      <c r="L965" s="148"/>
      <c r="M965" s="153"/>
      <c r="T965" s="154"/>
      <c r="AT965" s="149" t="s">
        <v>145</v>
      </c>
      <c r="AU965" s="149" t="s">
        <v>156</v>
      </c>
      <c r="AV965" s="13" t="s">
        <v>139</v>
      </c>
      <c r="AW965" s="13" t="s">
        <v>4</v>
      </c>
      <c r="AX965" s="13" t="s">
        <v>14</v>
      </c>
      <c r="AY965" s="149" t="s">
        <v>131</v>
      </c>
    </row>
    <row r="966" spans="2:65" s="1" customFormat="1" ht="37.799999999999997" customHeight="1">
      <c r="B966" s="32"/>
      <c r="C966" s="123" t="s">
        <v>815</v>
      </c>
      <c r="D966" s="123" t="s">
        <v>133</v>
      </c>
      <c r="E966" s="124" t="s">
        <v>816</v>
      </c>
      <c r="F966" s="125" t="s">
        <v>817</v>
      </c>
      <c r="G966" s="126" t="s">
        <v>136</v>
      </c>
      <c r="H966" s="127">
        <v>1146</v>
      </c>
      <c r="I966" s="128"/>
      <c r="J966" s="129">
        <f>ROUND(I966*H966,2)</f>
        <v>0</v>
      </c>
      <c r="K966" s="125" t="s">
        <v>137</v>
      </c>
      <c r="L966" s="32"/>
      <c r="M966" s="130" t="s">
        <v>19</v>
      </c>
      <c r="N966" s="131" t="s">
        <v>45</v>
      </c>
      <c r="P966" s="132">
        <f>O966*H966</f>
        <v>0</v>
      </c>
      <c r="Q966" s="132">
        <v>0</v>
      </c>
      <c r="R966" s="132">
        <f>Q966*H966</f>
        <v>0</v>
      </c>
      <c r="S966" s="132">
        <v>0</v>
      </c>
      <c r="T966" s="133">
        <f>S966*H966</f>
        <v>0</v>
      </c>
      <c r="AR966" s="134" t="s">
        <v>138</v>
      </c>
      <c r="AT966" s="134" t="s">
        <v>133</v>
      </c>
      <c r="AU966" s="134" t="s">
        <v>156</v>
      </c>
      <c r="AY966" s="17" t="s">
        <v>131</v>
      </c>
      <c r="BE966" s="135">
        <f>IF(N966="základní",J966,0)</f>
        <v>0</v>
      </c>
      <c r="BF966" s="135">
        <f>IF(N966="snížená",J966,0)</f>
        <v>0</v>
      </c>
      <c r="BG966" s="135">
        <f>IF(N966="zákl. přenesená",J966,0)</f>
        <v>0</v>
      </c>
      <c r="BH966" s="135">
        <f>IF(N966="sníž. přenesená",J966,0)</f>
        <v>0</v>
      </c>
      <c r="BI966" s="135">
        <f>IF(N966="nulová",J966,0)</f>
        <v>0</v>
      </c>
      <c r="BJ966" s="17" t="s">
        <v>139</v>
      </c>
      <c r="BK966" s="135">
        <f>ROUND(I966*H966,2)</f>
        <v>0</v>
      </c>
      <c r="BL966" s="17" t="s">
        <v>138</v>
      </c>
      <c r="BM966" s="134" t="s">
        <v>818</v>
      </c>
    </row>
    <row r="967" spans="2:65" s="1" customFormat="1" ht="28.8">
      <c r="B967" s="32"/>
      <c r="D967" s="136" t="s">
        <v>141</v>
      </c>
      <c r="F967" s="137" t="s">
        <v>819</v>
      </c>
      <c r="I967" s="138"/>
      <c r="L967" s="32"/>
      <c r="M967" s="139"/>
      <c r="T967" s="53"/>
      <c r="AT967" s="17" t="s">
        <v>141</v>
      </c>
      <c r="AU967" s="17" t="s">
        <v>156</v>
      </c>
    </row>
    <row r="968" spans="2:65" s="1" customFormat="1" ht="10.199999999999999">
      <c r="B968" s="32"/>
      <c r="D968" s="140" t="s">
        <v>143</v>
      </c>
      <c r="F968" s="141" t="s">
        <v>820</v>
      </c>
      <c r="I968" s="138"/>
      <c r="L968" s="32"/>
      <c r="M968" s="139"/>
      <c r="T968" s="53"/>
      <c r="AT968" s="17" t="s">
        <v>143</v>
      </c>
      <c r="AU968" s="17" t="s">
        <v>156</v>
      </c>
    </row>
    <row r="969" spans="2:65" s="1" customFormat="1" ht="16.5" customHeight="1">
      <c r="B969" s="32"/>
      <c r="C969" s="123" t="s">
        <v>821</v>
      </c>
      <c r="D969" s="123" t="s">
        <v>133</v>
      </c>
      <c r="E969" s="124" t="s">
        <v>822</v>
      </c>
      <c r="F969" s="125" t="s">
        <v>823</v>
      </c>
      <c r="G969" s="126" t="s">
        <v>136</v>
      </c>
      <c r="H969" s="127">
        <v>1146</v>
      </c>
      <c r="I969" s="128"/>
      <c r="J969" s="129">
        <f>ROUND(I969*H969,2)</f>
        <v>0</v>
      </c>
      <c r="K969" s="125" t="s">
        <v>137</v>
      </c>
      <c r="L969" s="32"/>
      <c r="M969" s="130" t="s">
        <v>19</v>
      </c>
      <c r="N969" s="131" t="s">
        <v>45</v>
      </c>
      <c r="P969" s="132">
        <f>O969*H969</f>
        <v>0</v>
      </c>
      <c r="Q969" s="132">
        <v>0</v>
      </c>
      <c r="R969" s="132">
        <f>Q969*H969</f>
        <v>0</v>
      </c>
      <c r="S969" s="132">
        <v>0</v>
      </c>
      <c r="T969" s="133">
        <f>S969*H969</f>
        <v>0</v>
      </c>
      <c r="AR969" s="134" t="s">
        <v>138</v>
      </c>
      <c r="AT969" s="134" t="s">
        <v>133</v>
      </c>
      <c r="AU969" s="134" t="s">
        <v>156</v>
      </c>
      <c r="AY969" s="17" t="s">
        <v>131</v>
      </c>
      <c r="BE969" s="135">
        <f>IF(N969="základní",J969,0)</f>
        <v>0</v>
      </c>
      <c r="BF969" s="135">
        <f>IF(N969="snížená",J969,0)</f>
        <v>0</v>
      </c>
      <c r="BG969" s="135">
        <f>IF(N969="zákl. přenesená",J969,0)</f>
        <v>0</v>
      </c>
      <c r="BH969" s="135">
        <f>IF(N969="sníž. přenesená",J969,0)</f>
        <v>0</v>
      </c>
      <c r="BI969" s="135">
        <f>IF(N969="nulová",J969,0)</f>
        <v>0</v>
      </c>
      <c r="BJ969" s="17" t="s">
        <v>139</v>
      </c>
      <c r="BK969" s="135">
        <f>ROUND(I969*H969,2)</f>
        <v>0</v>
      </c>
      <c r="BL969" s="17" t="s">
        <v>138</v>
      </c>
      <c r="BM969" s="134" t="s">
        <v>824</v>
      </c>
    </row>
    <row r="970" spans="2:65" s="1" customFormat="1" ht="19.2">
      <c r="B970" s="32"/>
      <c r="D970" s="136" t="s">
        <v>141</v>
      </c>
      <c r="F970" s="137" t="s">
        <v>825</v>
      </c>
      <c r="I970" s="138"/>
      <c r="L970" s="32"/>
      <c r="M970" s="139"/>
      <c r="T970" s="53"/>
      <c r="AT970" s="17" t="s">
        <v>141</v>
      </c>
      <c r="AU970" s="17" t="s">
        <v>156</v>
      </c>
    </row>
    <row r="971" spans="2:65" s="1" customFormat="1" ht="10.199999999999999">
      <c r="B971" s="32"/>
      <c r="D971" s="140" t="s">
        <v>143</v>
      </c>
      <c r="F971" s="141" t="s">
        <v>826</v>
      </c>
      <c r="I971" s="138"/>
      <c r="L971" s="32"/>
      <c r="M971" s="139"/>
      <c r="T971" s="53"/>
      <c r="AT971" s="17" t="s">
        <v>143</v>
      </c>
      <c r="AU971" s="17" t="s">
        <v>156</v>
      </c>
    </row>
    <row r="972" spans="2:65" s="12" customFormat="1" ht="10.199999999999999">
      <c r="B972" s="142"/>
      <c r="D972" s="136" t="s">
        <v>145</v>
      </c>
      <c r="E972" s="143" t="s">
        <v>19</v>
      </c>
      <c r="F972" s="144" t="s">
        <v>800</v>
      </c>
      <c r="H972" s="143" t="s">
        <v>19</v>
      </c>
      <c r="I972" s="145"/>
      <c r="L972" s="142"/>
      <c r="M972" s="146"/>
      <c r="T972" s="147"/>
      <c r="AT972" s="143" t="s">
        <v>145</v>
      </c>
      <c r="AU972" s="143" t="s">
        <v>156</v>
      </c>
      <c r="AV972" s="12" t="s">
        <v>14</v>
      </c>
      <c r="AW972" s="12" t="s">
        <v>35</v>
      </c>
      <c r="AX972" s="12" t="s">
        <v>73</v>
      </c>
      <c r="AY972" s="143" t="s">
        <v>131</v>
      </c>
    </row>
    <row r="973" spans="2:65" s="13" customFormat="1" ht="10.199999999999999">
      <c r="B973" s="148"/>
      <c r="D973" s="136" t="s">
        <v>145</v>
      </c>
      <c r="E973" s="149" t="s">
        <v>19</v>
      </c>
      <c r="F973" s="150" t="s">
        <v>801</v>
      </c>
      <c r="H973" s="151">
        <v>247</v>
      </c>
      <c r="I973" s="152"/>
      <c r="L973" s="148"/>
      <c r="M973" s="153"/>
      <c r="T973" s="154"/>
      <c r="AT973" s="149" t="s">
        <v>145</v>
      </c>
      <c r="AU973" s="149" t="s">
        <v>156</v>
      </c>
      <c r="AV973" s="13" t="s">
        <v>139</v>
      </c>
      <c r="AW973" s="13" t="s">
        <v>35</v>
      </c>
      <c r="AX973" s="13" t="s">
        <v>73</v>
      </c>
      <c r="AY973" s="149" t="s">
        <v>131</v>
      </c>
    </row>
    <row r="974" spans="2:65" s="12" customFormat="1" ht="10.199999999999999">
      <c r="B974" s="142"/>
      <c r="D974" s="136" t="s">
        <v>145</v>
      </c>
      <c r="E974" s="143" t="s">
        <v>19</v>
      </c>
      <c r="F974" s="144" t="s">
        <v>802</v>
      </c>
      <c r="H974" s="143" t="s">
        <v>19</v>
      </c>
      <c r="I974" s="145"/>
      <c r="L974" s="142"/>
      <c r="M974" s="146"/>
      <c r="T974" s="147"/>
      <c r="AT974" s="143" t="s">
        <v>145</v>
      </c>
      <c r="AU974" s="143" t="s">
        <v>156</v>
      </c>
      <c r="AV974" s="12" t="s">
        <v>14</v>
      </c>
      <c r="AW974" s="12" t="s">
        <v>35</v>
      </c>
      <c r="AX974" s="12" t="s">
        <v>73</v>
      </c>
      <c r="AY974" s="143" t="s">
        <v>131</v>
      </c>
    </row>
    <row r="975" spans="2:65" s="13" customFormat="1" ht="10.199999999999999">
      <c r="B975" s="148"/>
      <c r="D975" s="136" t="s">
        <v>145</v>
      </c>
      <c r="E975" s="149" t="s">
        <v>19</v>
      </c>
      <c r="F975" s="150" t="s">
        <v>803</v>
      </c>
      <c r="H975" s="151">
        <v>285</v>
      </c>
      <c r="I975" s="152"/>
      <c r="L975" s="148"/>
      <c r="M975" s="153"/>
      <c r="T975" s="154"/>
      <c r="AT975" s="149" t="s">
        <v>145</v>
      </c>
      <c r="AU975" s="149" t="s">
        <v>156</v>
      </c>
      <c r="AV975" s="13" t="s">
        <v>139</v>
      </c>
      <c r="AW975" s="13" t="s">
        <v>35</v>
      </c>
      <c r="AX975" s="13" t="s">
        <v>73</v>
      </c>
      <c r="AY975" s="149" t="s">
        <v>131</v>
      </c>
    </row>
    <row r="976" spans="2:65" s="12" customFormat="1" ht="10.199999999999999">
      <c r="B976" s="142"/>
      <c r="D976" s="136" t="s">
        <v>145</v>
      </c>
      <c r="E976" s="143" t="s">
        <v>19</v>
      </c>
      <c r="F976" s="144" t="s">
        <v>804</v>
      </c>
      <c r="H976" s="143" t="s">
        <v>19</v>
      </c>
      <c r="I976" s="145"/>
      <c r="L976" s="142"/>
      <c r="M976" s="146"/>
      <c r="T976" s="147"/>
      <c r="AT976" s="143" t="s">
        <v>145</v>
      </c>
      <c r="AU976" s="143" t="s">
        <v>156</v>
      </c>
      <c r="AV976" s="12" t="s">
        <v>14</v>
      </c>
      <c r="AW976" s="12" t="s">
        <v>35</v>
      </c>
      <c r="AX976" s="12" t="s">
        <v>73</v>
      </c>
      <c r="AY976" s="143" t="s">
        <v>131</v>
      </c>
    </row>
    <row r="977" spans="2:65" s="13" customFormat="1" ht="10.199999999999999">
      <c r="B977" s="148"/>
      <c r="D977" s="136" t="s">
        <v>145</v>
      </c>
      <c r="E977" s="149" t="s">
        <v>19</v>
      </c>
      <c r="F977" s="150" t="s">
        <v>805</v>
      </c>
      <c r="H977" s="151">
        <v>234</v>
      </c>
      <c r="I977" s="152"/>
      <c r="L977" s="148"/>
      <c r="M977" s="153"/>
      <c r="T977" s="154"/>
      <c r="AT977" s="149" t="s">
        <v>145</v>
      </c>
      <c r="AU977" s="149" t="s">
        <v>156</v>
      </c>
      <c r="AV977" s="13" t="s">
        <v>139</v>
      </c>
      <c r="AW977" s="13" t="s">
        <v>35</v>
      </c>
      <c r="AX977" s="13" t="s">
        <v>73</v>
      </c>
      <c r="AY977" s="149" t="s">
        <v>131</v>
      </c>
    </row>
    <row r="978" spans="2:65" s="12" customFormat="1" ht="10.199999999999999">
      <c r="B978" s="142"/>
      <c r="D978" s="136" t="s">
        <v>145</v>
      </c>
      <c r="E978" s="143" t="s">
        <v>19</v>
      </c>
      <c r="F978" s="144" t="s">
        <v>806</v>
      </c>
      <c r="H978" s="143" t="s">
        <v>19</v>
      </c>
      <c r="I978" s="145"/>
      <c r="L978" s="142"/>
      <c r="M978" s="146"/>
      <c r="T978" s="147"/>
      <c r="AT978" s="143" t="s">
        <v>145</v>
      </c>
      <c r="AU978" s="143" t="s">
        <v>156</v>
      </c>
      <c r="AV978" s="12" t="s">
        <v>14</v>
      </c>
      <c r="AW978" s="12" t="s">
        <v>35</v>
      </c>
      <c r="AX978" s="12" t="s">
        <v>73</v>
      </c>
      <c r="AY978" s="143" t="s">
        <v>131</v>
      </c>
    </row>
    <row r="979" spans="2:65" s="13" customFormat="1" ht="10.199999999999999">
      <c r="B979" s="148"/>
      <c r="D979" s="136" t="s">
        <v>145</v>
      </c>
      <c r="E979" s="149" t="s">
        <v>19</v>
      </c>
      <c r="F979" s="150" t="s">
        <v>807</v>
      </c>
      <c r="H979" s="151">
        <v>380</v>
      </c>
      <c r="I979" s="152"/>
      <c r="L979" s="148"/>
      <c r="M979" s="153"/>
      <c r="T979" s="154"/>
      <c r="AT979" s="149" t="s">
        <v>145</v>
      </c>
      <c r="AU979" s="149" t="s">
        <v>156</v>
      </c>
      <c r="AV979" s="13" t="s">
        <v>139</v>
      </c>
      <c r="AW979" s="13" t="s">
        <v>35</v>
      </c>
      <c r="AX979" s="13" t="s">
        <v>73</v>
      </c>
      <c r="AY979" s="149" t="s">
        <v>131</v>
      </c>
    </row>
    <row r="980" spans="2:65" s="14" customFormat="1" ht="10.199999999999999">
      <c r="B980" s="155"/>
      <c r="D980" s="136" t="s">
        <v>145</v>
      </c>
      <c r="E980" s="156" t="s">
        <v>19</v>
      </c>
      <c r="F980" s="157" t="s">
        <v>166</v>
      </c>
      <c r="H980" s="158">
        <v>1146</v>
      </c>
      <c r="I980" s="159"/>
      <c r="L980" s="155"/>
      <c r="M980" s="160"/>
      <c r="T980" s="161"/>
      <c r="AT980" s="156" t="s">
        <v>145</v>
      </c>
      <c r="AU980" s="156" t="s">
        <v>156</v>
      </c>
      <c r="AV980" s="14" t="s">
        <v>138</v>
      </c>
      <c r="AW980" s="14" t="s">
        <v>35</v>
      </c>
      <c r="AX980" s="14" t="s">
        <v>14</v>
      </c>
      <c r="AY980" s="156" t="s">
        <v>131</v>
      </c>
    </row>
    <row r="981" spans="2:65" s="1" customFormat="1" ht="21.75" customHeight="1">
      <c r="B981" s="32"/>
      <c r="C981" s="123" t="s">
        <v>827</v>
      </c>
      <c r="D981" s="123" t="s">
        <v>133</v>
      </c>
      <c r="E981" s="124" t="s">
        <v>828</v>
      </c>
      <c r="F981" s="125" t="s">
        <v>829</v>
      </c>
      <c r="G981" s="126" t="s">
        <v>136</v>
      </c>
      <c r="H981" s="127">
        <v>103140</v>
      </c>
      <c r="I981" s="128"/>
      <c r="J981" s="129">
        <f>ROUND(I981*H981,2)</f>
        <v>0</v>
      </c>
      <c r="K981" s="125" t="s">
        <v>137</v>
      </c>
      <c r="L981" s="32"/>
      <c r="M981" s="130" t="s">
        <v>19</v>
      </c>
      <c r="N981" s="131" t="s">
        <v>45</v>
      </c>
      <c r="P981" s="132">
        <f>O981*H981</f>
        <v>0</v>
      </c>
      <c r="Q981" s="132">
        <v>0</v>
      </c>
      <c r="R981" s="132">
        <f>Q981*H981</f>
        <v>0</v>
      </c>
      <c r="S981" s="132">
        <v>0</v>
      </c>
      <c r="T981" s="133">
        <f>S981*H981</f>
        <v>0</v>
      </c>
      <c r="AR981" s="134" t="s">
        <v>138</v>
      </c>
      <c r="AT981" s="134" t="s">
        <v>133</v>
      </c>
      <c r="AU981" s="134" t="s">
        <v>156</v>
      </c>
      <c r="AY981" s="17" t="s">
        <v>131</v>
      </c>
      <c r="BE981" s="135">
        <f>IF(N981="základní",J981,0)</f>
        <v>0</v>
      </c>
      <c r="BF981" s="135">
        <f>IF(N981="snížená",J981,0)</f>
        <v>0</v>
      </c>
      <c r="BG981" s="135">
        <f>IF(N981="zákl. přenesená",J981,0)</f>
        <v>0</v>
      </c>
      <c r="BH981" s="135">
        <f>IF(N981="sníž. přenesená",J981,0)</f>
        <v>0</v>
      </c>
      <c r="BI981" s="135">
        <f>IF(N981="nulová",J981,0)</f>
        <v>0</v>
      </c>
      <c r="BJ981" s="17" t="s">
        <v>139</v>
      </c>
      <c r="BK981" s="135">
        <f>ROUND(I981*H981,2)</f>
        <v>0</v>
      </c>
      <c r="BL981" s="17" t="s">
        <v>138</v>
      </c>
      <c r="BM981" s="134" t="s">
        <v>830</v>
      </c>
    </row>
    <row r="982" spans="2:65" s="1" customFormat="1" ht="19.2">
      <c r="B982" s="32"/>
      <c r="D982" s="136" t="s">
        <v>141</v>
      </c>
      <c r="F982" s="137" t="s">
        <v>831</v>
      </c>
      <c r="I982" s="138"/>
      <c r="L982" s="32"/>
      <c r="M982" s="139"/>
      <c r="T982" s="53"/>
      <c r="AT982" s="17" t="s">
        <v>141</v>
      </c>
      <c r="AU982" s="17" t="s">
        <v>156</v>
      </c>
    </row>
    <row r="983" spans="2:65" s="1" customFormat="1" ht="10.199999999999999">
      <c r="B983" s="32"/>
      <c r="D983" s="140" t="s">
        <v>143</v>
      </c>
      <c r="F983" s="141" t="s">
        <v>832</v>
      </c>
      <c r="I983" s="138"/>
      <c r="L983" s="32"/>
      <c r="M983" s="139"/>
      <c r="T983" s="53"/>
      <c r="AT983" s="17" t="s">
        <v>143</v>
      </c>
      <c r="AU983" s="17" t="s">
        <v>156</v>
      </c>
    </row>
    <row r="984" spans="2:65" s="13" customFormat="1" ht="10.199999999999999">
      <c r="B984" s="148"/>
      <c r="D984" s="136" t="s">
        <v>145</v>
      </c>
      <c r="F984" s="150" t="s">
        <v>814</v>
      </c>
      <c r="H984" s="151">
        <v>103140</v>
      </c>
      <c r="I984" s="152"/>
      <c r="L984" s="148"/>
      <c r="M984" s="153"/>
      <c r="T984" s="154"/>
      <c r="AT984" s="149" t="s">
        <v>145</v>
      </c>
      <c r="AU984" s="149" t="s">
        <v>156</v>
      </c>
      <c r="AV984" s="13" t="s">
        <v>139</v>
      </c>
      <c r="AW984" s="13" t="s">
        <v>4</v>
      </c>
      <c r="AX984" s="13" t="s">
        <v>14</v>
      </c>
      <c r="AY984" s="149" t="s">
        <v>131</v>
      </c>
    </row>
    <row r="985" spans="2:65" s="1" customFormat="1" ht="21.75" customHeight="1">
      <c r="B985" s="32"/>
      <c r="C985" s="123" t="s">
        <v>833</v>
      </c>
      <c r="D985" s="123" t="s">
        <v>133</v>
      </c>
      <c r="E985" s="124" t="s">
        <v>834</v>
      </c>
      <c r="F985" s="125" t="s">
        <v>835</v>
      </c>
      <c r="G985" s="126" t="s">
        <v>136</v>
      </c>
      <c r="H985" s="127">
        <v>1146</v>
      </c>
      <c r="I985" s="128"/>
      <c r="J985" s="129">
        <f>ROUND(I985*H985,2)</f>
        <v>0</v>
      </c>
      <c r="K985" s="125" t="s">
        <v>137</v>
      </c>
      <c r="L985" s="32"/>
      <c r="M985" s="130" t="s">
        <v>19</v>
      </c>
      <c r="N985" s="131" t="s">
        <v>45</v>
      </c>
      <c r="P985" s="132">
        <f>O985*H985</f>
        <v>0</v>
      </c>
      <c r="Q985" s="132">
        <v>0</v>
      </c>
      <c r="R985" s="132">
        <f>Q985*H985</f>
        <v>0</v>
      </c>
      <c r="S985" s="132">
        <v>0</v>
      </c>
      <c r="T985" s="133">
        <f>S985*H985</f>
        <v>0</v>
      </c>
      <c r="AR985" s="134" t="s">
        <v>138</v>
      </c>
      <c r="AT985" s="134" t="s">
        <v>133</v>
      </c>
      <c r="AU985" s="134" t="s">
        <v>156</v>
      </c>
      <c r="AY985" s="17" t="s">
        <v>131</v>
      </c>
      <c r="BE985" s="135">
        <f>IF(N985="základní",J985,0)</f>
        <v>0</v>
      </c>
      <c r="BF985" s="135">
        <f>IF(N985="snížená",J985,0)</f>
        <v>0</v>
      </c>
      <c r="BG985" s="135">
        <f>IF(N985="zákl. přenesená",J985,0)</f>
        <v>0</v>
      </c>
      <c r="BH985" s="135">
        <f>IF(N985="sníž. přenesená",J985,0)</f>
        <v>0</v>
      </c>
      <c r="BI985" s="135">
        <f>IF(N985="nulová",J985,0)</f>
        <v>0</v>
      </c>
      <c r="BJ985" s="17" t="s">
        <v>139</v>
      </c>
      <c r="BK985" s="135">
        <f>ROUND(I985*H985,2)</f>
        <v>0</v>
      </c>
      <c r="BL985" s="17" t="s">
        <v>138</v>
      </c>
      <c r="BM985" s="134" t="s">
        <v>836</v>
      </c>
    </row>
    <row r="986" spans="2:65" s="1" customFormat="1" ht="19.2">
      <c r="B986" s="32"/>
      <c r="D986" s="136" t="s">
        <v>141</v>
      </c>
      <c r="F986" s="137" t="s">
        <v>837</v>
      </c>
      <c r="I986" s="138"/>
      <c r="L986" s="32"/>
      <c r="M986" s="139"/>
      <c r="T986" s="53"/>
      <c r="AT986" s="17" t="s">
        <v>141</v>
      </c>
      <c r="AU986" s="17" t="s">
        <v>156</v>
      </c>
    </row>
    <row r="987" spans="2:65" s="1" customFormat="1" ht="10.199999999999999">
      <c r="B987" s="32"/>
      <c r="D987" s="140" t="s">
        <v>143</v>
      </c>
      <c r="F987" s="141" t="s">
        <v>838</v>
      </c>
      <c r="I987" s="138"/>
      <c r="L987" s="32"/>
      <c r="M987" s="139"/>
      <c r="T987" s="53"/>
      <c r="AT987" s="17" t="s">
        <v>143</v>
      </c>
      <c r="AU987" s="17" t="s">
        <v>156</v>
      </c>
    </row>
    <row r="988" spans="2:65" s="1" customFormat="1" ht="16.5" customHeight="1">
      <c r="B988" s="32"/>
      <c r="C988" s="123" t="s">
        <v>839</v>
      </c>
      <c r="D988" s="123" t="s">
        <v>133</v>
      </c>
      <c r="E988" s="124" t="s">
        <v>840</v>
      </c>
      <c r="F988" s="125" t="s">
        <v>841</v>
      </c>
      <c r="G988" s="126" t="s">
        <v>402</v>
      </c>
      <c r="H988" s="127">
        <v>4</v>
      </c>
      <c r="I988" s="128"/>
      <c r="J988" s="129">
        <f>ROUND(I988*H988,2)</f>
        <v>0</v>
      </c>
      <c r="K988" s="125" t="s">
        <v>137</v>
      </c>
      <c r="L988" s="32"/>
      <c r="M988" s="130" t="s">
        <v>19</v>
      </c>
      <c r="N988" s="131" t="s">
        <v>45</v>
      </c>
      <c r="P988" s="132">
        <f>O988*H988</f>
        <v>0</v>
      </c>
      <c r="Q988" s="132">
        <v>0</v>
      </c>
      <c r="R988" s="132">
        <f>Q988*H988</f>
        <v>0</v>
      </c>
      <c r="S988" s="132">
        <v>0</v>
      </c>
      <c r="T988" s="133">
        <f>S988*H988</f>
        <v>0</v>
      </c>
      <c r="AR988" s="134" t="s">
        <v>138</v>
      </c>
      <c r="AT988" s="134" t="s">
        <v>133</v>
      </c>
      <c r="AU988" s="134" t="s">
        <v>156</v>
      </c>
      <c r="AY988" s="17" t="s">
        <v>131</v>
      </c>
      <c r="BE988" s="135">
        <f>IF(N988="základní",J988,0)</f>
        <v>0</v>
      </c>
      <c r="BF988" s="135">
        <f>IF(N988="snížená",J988,0)</f>
        <v>0</v>
      </c>
      <c r="BG988" s="135">
        <f>IF(N988="zákl. přenesená",J988,0)</f>
        <v>0</v>
      </c>
      <c r="BH988" s="135">
        <f>IF(N988="sníž. přenesená",J988,0)</f>
        <v>0</v>
      </c>
      <c r="BI988" s="135">
        <f>IF(N988="nulová",J988,0)</f>
        <v>0</v>
      </c>
      <c r="BJ988" s="17" t="s">
        <v>139</v>
      </c>
      <c r="BK988" s="135">
        <f>ROUND(I988*H988,2)</f>
        <v>0</v>
      </c>
      <c r="BL988" s="17" t="s">
        <v>138</v>
      </c>
      <c r="BM988" s="134" t="s">
        <v>842</v>
      </c>
    </row>
    <row r="989" spans="2:65" s="1" customFormat="1" ht="19.2">
      <c r="B989" s="32"/>
      <c r="D989" s="136" t="s">
        <v>141</v>
      </c>
      <c r="F989" s="137" t="s">
        <v>843</v>
      </c>
      <c r="I989" s="138"/>
      <c r="L989" s="32"/>
      <c r="M989" s="139"/>
      <c r="T989" s="53"/>
      <c r="AT989" s="17" t="s">
        <v>141</v>
      </c>
      <c r="AU989" s="17" t="s">
        <v>156</v>
      </c>
    </row>
    <row r="990" spans="2:65" s="1" customFormat="1" ht="10.199999999999999">
      <c r="B990" s="32"/>
      <c r="D990" s="140" t="s">
        <v>143</v>
      </c>
      <c r="F990" s="141" t="s">
        <v>844</v>
      </c>
      <c r="I990" s="138"/>
      <c r="L990" s="32"/>
      <c r="M990" s="139"/>
      <c r="T990" s="53"/>
      <c r="AT990" s="17" t="s">
        <v>143</v>
      </c>
      <c r="AU990" s="17" t="s">
        <v>156</v>
      </c>
    </row>
    <row r="991" spans="2:65" s="1" customFormat="1" ht="24.15" customHeight="1">
      <c r="B991" s="32"/>
      <c r="C991" s="123" t="s">
        <v>845</v>
      </c>
      <c r="D991" s="123" t="s">
        <v>133</v>
      </c>
      <c r="E991" s="124" t="s">
        <v>846</v>
      </c>
      <c r="F991" s="125" t="s">
        <v>847</v>
      </c>
      <c r="G991" s="126" t="s">
        <v>402</v>
      </c>
      <c r="H991" s="127">
        <v>360</v>
      </c>
      <c r="I991" s="128"/>
      <c r="J991" s="129">
        <f>ROUND(I991*H991,2)</f>
        <v>0</v>
      </c>
      <c r="K991" s="125" t="s">
        <v>137</v>
      </c>
      <c r="L991" s="32"/>
      <c r="M991" s="130" t="s">
        <v>19</v>
      </c>
      <c r="N991" s="131" t="s">
        <v>45</v>
      </c>
      <c r="P991" s="132">
        <f>O991*H991</f>
        <v>0</v>
      </c>
      <c r="Q991" s="132">
        <v>0</v>
      </c>
      <c r="R991" s="132">
        <f>Q991*H991</f>
        <v>0</v>
      </c>
      <c r="S991" s="132">
        <v>0</v>
      </c>
      <c r="T991" s="133">
        <f>S991*H991</f>
        <v>0</v>
      </c>
      <c r="AR991" s="134" t="s">
        <v>138</v>
      </c>
      <c r="AT991" s="134" t="s">
        <v>133</v>
      </c>
      <c r="AU991" s="134" t="s">
        <v>156</v>
      </c>
      <c r="AY991" s="17" t="s">
        <v>131</v>
      </c>
      <c r="BE991" s="135">
        <f>IF(N991="základní",J991,0)</f>
        <v>0</v>
      </c>
      <c r="BF991" s="135">
        <f>IF(N991="snížená",J991,0)</f>
        <v>0</v>
      </c>
      <c r="BG991" s="135">
        <f>IF(N991="zákl. přenesená",J991,0)</f>
        <v>0</v>
      </c>
      <c r="BH991" s="135">
        <f>IF(N991="sníž. přenesená",J991,0)</f>
        <v>0</v>
      </c>
      <c r="BI991" s="135">
        <f>IF(N991="nulová",J991,0)</f>
        <v>0</v>
      </c>
      <c r="BJ991" s="17" t="s">
        <v>139</v>
      </c>
      <c r="BK991" s="135">
        <f>ROUND(I991*H991,2)</f>
        <v>0</v>
      </c>
      <c r="BL991" s="17" t="s">
        <v>138</v>
      </c>
      <c r="BM991" s="134" t="s">
        <v>848</v>
      </c>
    </row>
    <row r="992" spans="2:65" s="1" customFormat="1" ht="19.2">
      <c r="B992" s="32"/>
      <c r="D992" s="136" t="s">
        <v>141</v>
      </c>
      <c r="F992" s="137" t="s">
        <v>849</v>
      </c>
      <c r="I992" s="138"/>
      <c r="L992" s="32"/>
      <c r="M992" s="139"/>
      <c r="T992" s="53"/>
      <c r="AT992" s="17" t="s">
        <v>141</v>
      </c>
      <c r="AU992" s="17" t="s">
        <v>156</v>
      </c>
    </row>
    <row r="993" spans="2:65" s="1" customFormat="1" ht="10.199999999999999">
      <c r="B993" s="32"/>
      <c r="D993" s="140" t="s">
        <v>143</v>
      </c>
      <c r="F993" s="141" t="s">
        <v>850</v>
      </c>
      <c r="I993" s="138"/>
      <c r="L993" s="32"/>
      <c r="M993" s="139"/>
      <c r="T993" s="53"/>
      <c r="AT993" s="17" t="s">
        <v>143</v>
      </c>
      <c r="AU993" s="17" t="s">
        <v>156</v>
      </c>
    </row>
    <row r="994" spans="2:65" s="13" customFormat="1" ht="10.199999999999999">
      <c r="B994" s="148"/>
      <c r="D994" s="136" t="s">
        <v>145</v>
      </c>
      <c r="F994" s="150" t="s">
        <v>851</v>
      </c>
      <c r="H994" s="151">
        <v>360</v>
      </c>
      <c r="I994" s="152"/>
      <c r="L994" s="148"/>
      <c r="M994" s="153"/>
      <c r="T994" s="154"/>
      <c r="AT994" s="149" t="s">
        <v>145</v>
      </c>
      <c r="AU994" s="149" t="s">
        <v>156</v>
      </c>
      <c r="AV994" s="13" t="s">
        <v>139</v>
      </c>
      <c r="AW994" s="13" t="s">
        <v>4</v>
      </c>
      <c r="AX994" s="13" t="s">
        <v>14</v>
      </c>
      <c r="AY994" s="149" t="s">
        <v>131</v>
      </c>
    </row>
    <row r="995" spans="2:65" s="1" customFormat="1" ht="16.5" customHeight="1">
      <c r="B995" s="32"/>
      <c r="C995" s="123" t="s">
        <v>792</v>
      </c>
      <c r="D995" s="123" t="s">
        <v>133</v>
      </c>
      <c r="E995" s="124" t="s">
        <v>852</v>
      </c>
      <c r="F995" s="125" t="s">
        <v>853</v>
      </c>
      <c r="G995" s="126" t="s">
        <v>402</v>
      </c>
      <c r="H995" s="127">
        <v>4</v>
      </c>
      <c r="I995" s="128"/>
      <c r="J995" s="129">
        <f>ROUND(I995*H995,2)</f>
        <v>0</v>
      </c>
      <c r="K995" s="125" t="s">
        <v>137</v>
      </c>
      <c r="L995" s="32"/>
      <c r="M995" s="130" t="s">
        <v>19</v>
      </c>
      <c r="N995" s="131" t="s">
        <v>45</v>
      </c>
      <c r="P995" s="132">
        <f>O995*H995</f>
        <v>0</v>
      </c>
      <c r="Q995" s="132">
        <v>0</v>
      </c>
      <c r="R995" s="132">
        <f>Q995*H995</f>
        <v>0</v>
      </c>
      <c r="S995" s="132">
        <v>0</v>
      </c>
      <c r="T995" s="133">
        <f>S995*H995</f>
        <v>0</v>
      </c>
      <c r="AR995" s="134" t="s">
        <v>138</v>
      </c>
      <c r="AT995" s="134" t="s">
        <v>133</v>
      </c>
      <c r="AU995" s="134" t="s">
        <v>156</v>
      </c>
      <c r="AY995" s="17" t="s">
        <v>131</v>
      </c>
      <c r="BE995" s="135">
        <f>IF(N995="základní",J995,0)</f>
        <v>0</v>
      </c>
      <c r="BF995" s="135">
        <f>IF(N995="snížená",J995,0)</f>
        <v>0</v>
      </c>
      <c r="BG995" s="135">
        <f>IF(N995="zákl. přenesená",J995,0)</f>
        <v>0</v>
      </c>
      <c r="BH995" s="135">
        <f>IF(N995="sníž. přenesená",J995,0)</f>
        <v>0</v>
      </c>
      <c r="BI995" s="135">
        <f>IF(N995="nulová",J995,0)</f>
        <v>0</v>
      </c>
      <c r="BJ995" s="17" t="s">
        <v>139</v>
      </c>
      <c r="BK995" s="135">
        <f>ROUND(I995*H995,2)</f>
        <v>0</v>
      </c>
      <c r="BL995" s="17" t="s">
        <v>138</v>
      </c>
      <c r="BM995" s="134" t="s">
        <v>854</v>
      </c>
    </row>
    <row r="996" spans="2:65" s="1" customFormat="1" ht="19.2">
      <c r="B996" s="32"/>
      <c r="D996" s="136" t="s">
        <v>141</v>
      </c>
      <c r="F996" s="137" t="s">
        <v>855</v>
      </c>
      <c r="I996" s="138"/>
      <c r="L996" s="32"/>
      <c r="M996" s="139"/>
      <c r="T996" s="53"/>
      <c r="AT996" s="17" t="s">
        <v>141</v>
      </c>
      <c r="AU996" s="17" t="s">
        <v>156</v>
      </c>
    </row>
    <row r="997" spans="2:65" s="1" customFormat="1" ht="10.199999999999999">
      <c r="B997" s="32"/>
      <c r="D997" s="140" t="s">
        <v>143</v>
      </c>
      <c r="F997" s="141" t="s">
        <v>856</v>
      </c>
      <c r="I997" s="138"/>
      <c r="L997" s="32"/>
      <c r="M997" s="139"/>
      <c r="T997" s="53"/>
      <c r="AT997" s="17" t="s">
        <v>143</v>
      </c>
      <c r="AU997" s="17" t="s">
        <v>156</v>
      </c>
    </row>
    <row r="998" spans="2:65" s="11" customFormat="1" ht="25.95" customHeight="1">
      <c r="B998" s="111"/>
      <c r="D998" s="112" t="s">
        <v>72</v>
      </c>
      <c r="E998" s="113" t="s">
        <v>857</v>
      </c>
      <c r="F998" s="113" t="s">
        <v>858</v>
      </c>
      <c r="I998" s="114"/>
      <c r="J998" s="115">
        <f>BK998</f>
        <v>0</v>
      </c>
      <c r="L998" s="111"/>
      <c r="M998" s="116"/>
      <c r="P998" s="117">
        <f>P999+P1047+P1077+P1081+P1129+P1136+P1153+P1162+P1243+P1249+P1353+P1394+P1455+P1476</f>
        <v>0</v>
      </c>
      <c r="R998" s="117">
        <f>R999+R1047+R1077+R1081+R1129+R1136+R1153+R1162+R1243+R1249+R1353+R1394+R1455+R1476</f>
        <v>9.4708044000000005</v>
      </c>
      <c r="T998" s="118">
        <f>T999+T1047+T1077+T1081+T1129+T1136+T1153+T1162+T1243+T1249+T1353+T1394+T1455+T1476</f>
        <v>8.0900388999999997</v>
      </c>
      <c r="AR998" s="112" t="s">
        <v>139</v>
      </c>
      <c r="AT998" s="119" t="s">
        <v>72</v>
      </c>
      <c r="AU998" s="119" t="s">
        <v>73</v>
      </c>
      <c r="AY998" s="112" t="s">
        <v>131</v>
      </c>
      <c r="BK998" s="120">
        <f>BK999+BK1047+BK1077+BK1081+BK1129+BK1136+BK1153+BK1162+BK1243+BK1249+BK1353+BK1394+BK1455+BK1476</f>
        <v>0</v>
      </c>
    </row>
    <row r="999" spans="2:65" s="11" customFormat="1" ht="22.8" customHeight="1">
      <c r="B999" s="111"/>
      <c r="D999" s="112" t="s">
        <v>72</v>
      </c>
      <c r="E999" s="121" t="s">
        <v>859</v>
      </c>
      <c r="F999" s="121" t="s">
        <v>860</v>
      </c>
      <c r="I999" s="114"/>
      <c r="J999" s="122">
        <f>BK999</f>
        <v>0</v>
      </c>
      <c r="L999" s="111"/>
      <c r="M999" s="116"/>
      <c r="P999" s="117">
        <f>SUM(P1000:P1046)</f>
        <v>0</v>
      </c>
      <c r="R999" s="117">
        <f>SUM(R1000:R1046)</f>
        <v>1.2992720000000002</v>
      </c>
      <c r="T999" s="118">
        <f>SUM(T1000:T1046)</f>
        <v>0</v>
      </c>
      <c r="AR999" s="112" t="s">
        <v>139</v>
      </c>
      <c r="AT999" s="119" t="s">
        <v>72</v>
      </c>
      <c r="AU999" s="119" t="s">
        <v>14</v>
      </c>
      <c r="AY999" s="112" t="s">
        <v>131</v>
      </c>
      <c r="BK999" s="120">
        <f>SUM(BK1000:BK1046)</f>
        <v>0</v>
      </c>
    </row>
    <row r="1000" spans="2:65" s="1" customFormat="1" ht="24.15" customHeight="1">
      <c r="B1000" s="32"/>
      <c r="C1000" s="123" t="s">
        <v>861</v>
      </c>
      <c r="D1000" s="123" t="s">
        <v>133</v>
      </c>
      <c r="E1000" s="124" t="s">
        <v>862</v>
      </c>
      <c r="F1000" s="125" t="s">
        <v>863</v>
      </c>
      <c r="G1000" s="126" t="s">
        <v>136</v>
      </c>
      <c r="H1000" s="127">
        <v>80</v>
      </c>
      <c r="I1000" s="128"/>
      <c r="J1000" s="129">
        <f>ROUND(I1000*H1000,2)</f>
        <v>0</v>
      </c>
      <c r="K1000" s="125" t="s">
        <v>137</v>
      </c>
      <c r="L1000" s="32"/>
      <c r="M1000" s="130" t="s">
        <v>19</v>
      </c>
      <c r="N1000" s="131" t="s">
        <v>45</v>
      </c>
      <c r="P1000" s="132">
        <f>O1000*H1000</f>
        <v>0</v>
      </c>
      <c r="Q1000" s="132">
        <v>0</v>
      </c>
      <c r="R1000" s="132">
        <f>Q1000*H1000</f>
        <v>0</v>
      </c>
      <c r="S1000" s="132">
        <v>0</v>
      </c>
      <c r="T1000" s="133">
        <f>S1000*H1000</f>
        <v>0</v>
      </c>
      <c r="AR1000" s="134" t="s">
        <v>253</v>
      </c>
      <c r="AT1000" s="134" t="s">
        <v>133</v>
      </c>
      <c r="AU1000" s="134" t="s">
        <v>139</v>
      </c>
      <c r="AY1000" s="17" t="s">
        <v>131</v>
      </c>
      <c r="BE1000" s="135">
        <f>IF(N1000="základní",J1000,0)</f>
        <v>0</v>
      </c>
      <c r="BF1000" s="135">
        <f>IF(N1000="snížená",J1000,0)</f>
        <v>0</v>
      </c>
      <c r="BG1000" s="135">
        <f>IF(N1000="zákl. přenesená",J1000,0)</f>
        <v>0</v>
      </c>
      <c r="BH1000" s="135">
        <f>IF(N1000="sníž. přenesená",J1000,0)</f>
        <v>0</v>
      </c>
      <c r="BI1000" s="135">
        <f>IF(N1000="nulová",J1000,0)</f>
        <v>0</v>
      </c>
      <c r="BJ1000" s="17" t="s">
        <v>139</v>
      </c>
      <c r="BK1000" s="135">
        <f>ROUND(I1000*H1000,2)</f>
        <v>0</v>
      </c>
      <c r="BL1000" s="17" t="s">
        <v>253</v>
      </c>
      <c r="BM1000" s="134" t="s">
        <v>864</v>
      </c>
    </row>
    <row r="1001" spans="2:65" s="1" customFormat="1" ht="19.2">
      <c r="B1001" s="32"/>
      <c r="D1001" s="136" t="s">
        <v>141</v>
      </c>
      <c r="F1001" s="137" t="s">
        <v>865</v>
      </c>
      <c r="I1001" s="138"/>
      <c r="L1001" s="32"/>
      <c r="M1001" s="139"/>
      <c r="T1001" s="53"/>
      <c r="AT1001" s="17" t="s">
        <v>141</v>
      </c>
      <c r="AU1001" s="17" t="s">
        <v>139</v>
      </c>
    </row>
    <row r="1002" spans="2:65" s="1" customFormat="1" ht="10.199999999999999">
      <c r="B1002" s="32"/>
      <c r="D1002" s="140" t="s">
        <v>143</v>
      </c>
      <c r="F1002" s="141" t="s">
        <v>866</v>
      </c>
      <c r="I1002" s="138"/>
      <c r="L1002" s="32"/>
      <c r="M1002" s="139"/>
      <c r="T1002" s="53"/>
      <c r="AT1002" s="17" t="s">
        <v>143</v>
      </c>
      <c r="AU1002" s="17" t="s">
        <v>139</v>
      </c>
    </row>
    <row r="1003" spans="2:65" s="12" customFormat="1" ht="10.199999999999999">
      <c r="B1003" s="142"/>
      <c r="D1003" s="136" t="s">
        <v>145</v>
      </c>
      <c r="E1003" s="143" t="s">
        <v>19</v>
      </c>
      <c r="F1003" s="144" t="s">
        <v>354</v>
      </c>
      <c r="H1003" s="143" t="s">
        <v>19</v>
      </c>
      <c r="I1003" s="145"/>
      <c r="L1003" s="142"/>
      <c r="M1003" s="146"/>
      <c r="T1003" s="147"/>
      <c r="AT1003" s="143" t="s">
        <v>145</v>
      </c>
      <c r="AU1003" s="143" t="s">
        <v>139</v>
      </c>
      <c r="AV1003" s="12" t="s">
        <v>14</v>
      </c>
      <c r="AW1003" s="12" t="s">
        <v>35</v>
      </c>
      <c r="AX1003" s="12" t="s">
        <v>73</v>
      </c>
      <c r="AY1003" s="143" t="s">
        <v>131</v>
      </c>
    </row>
    <row r="1004" spans="2:65" s="13" customFormat="1" ht="10.199999999999999">
      <c r="B1004" s="148"/>
      <c r="D1004" s="136" t="s">
        <v>145</v>
      </c>
      <c r="E1004" s="149" t="s">
        <v>19</v>
      </c>
      <c r="F1004" s="150" t="s">
        <v>607</v>
      </c>
      <c r="H1004" s="151">
        <v>30</v>
      </c>
      <c r="I1004" s="152"/>
      <c r="L1004" s="148"/>
      <c r="M1004" s="153"/>
      <c r="T1004" s="154"/>
      <c r="AT1004" s="149" t="s">
        <v>145</v>
      </c>
      <c r="AU1004" s="149" t="s">
        <v>139</v>
      </c>
      <c r="AV1004" s="13" t="s">
        <v>139</v>
      </c>
      <c r="AW1004" s="13" t="s">
        <v>35</v>
      </c>
      <c r="AX1004" s="13" t="s">
        <v>73</v>
      </c>
      <c r="AY1004" s="149" t="s">
        <v>131</v>
      </c>
    </row>
    <row r="1005" spans="2:65" s="13" customFormat="1" ht="10.199999999999999">
      <c r="B1005" s="148"/>
      <c r="D1005" s="136" t="s">
        <v>145</v>
      </c>
      <c r="E1005" s="149" t="s">
        <v>19</v>
      </c>
      <c r="F1005" s="150" t="s">
        <v>475</v>
      </c>
      <c r="H1005" s="151">
        <v>38</v>
      </c>
      <c r="I1005" s="152"/>
      <c r="L1005" s="148"/>
      <c r="M1005" s="153"/>
      <c r="T1005" s="154"/>
      <c r="AT1005" s="149" t="s">
        <v>145</v>
      </c>
      <c r="AU1005" s="149" t="s">
        <v>139</v>
      </c>
      <c r="AV1005" s="13" t="s">
        <v>139</v>
      </c>
      <c r="AW1005" s="13" t="s">
        <v>35</v>
      </c>
      <c r="AX1005" s="13" t="s">
        <v>73</v>
      </c>
      <c r="AY1005" s="149" t="s">
        <v>131</v>
      </c>
    </row>
    <row r="1006" spans="2:65" s="13" customFormat="1" ht="10.199999999999999">
      <c r="B1006" s="148"/>
      <c r="D1006" s="136" t="s">
        <v>145</v>
      </c>
      <c r="E1006" s="149" t="s">
        <v>19</v>
      </c>
      <c r="F1006" s="150" t="s">
        <v>147</v>
      </c>
      <c r="H1006" s="151">
        <v>12</v>
      </c>
      <c r="I1006" s="152"/>
      <c r="L1006" s="148"/>
      <c r="M1006" s="153"/>
      <c r="T1006" s="154"/>
      <c r="AT1006" s="149" t="s">
        <v>145</v>
      </c>
      <c r="AU1006" s="149" t="s">
        <v>139</v>
      </c>
      <c r="AV1006" s="13" t="s">
        <v>139</v>
      </c>
      <c r="AW1006" s="13" t="s">
        <v>35</v>
      </c>
      <c r="AX1006" s="13" t="s">
        <v>73</v>
      </c>
      <c r="AY1006" s="149" t="s">
        <v>131</v>
      </c>
    </row>
    <row r="1007" spans="2:65" s="14" customFormat="1" ht="10.199999999999999">
      <c r="B1007" s="155"/>
      <c r="D1007" s="136" t="s">
        <v>145</v>
      </c>
      <c r="E1007" s="156" t="s">
        <v>19</v>
      </c>
      <c r="F1007" s="157" t="s">
        <v>166</v>
      </c>
      <c r="H1007" s="158">
        <v>80</v>
      </c>
      <c r="I1007" s="159"/>
      <c r="L1007" s="155"/>
      <c r="M1007" s="160"/>
      <c r="T1007" s="161"/>
      <c r="AT1007" s="156" t="s">
        <v>145</v>
      </c>
      <c r="AU1007" s="156" t="s">
        <v>139</v>
      </c>
      <c r="AV1007" s="14" t="s">
        <v>138</v>
      </c>
      <c r="AW1007" s="14" t="s">
        <v>35</v>
      </c>
      <c r="AX1007" s="14" t="s">
        <v>14</v>
      </c>
      <c r="AY1007" s="156" t="s">
        <v>131</v>
      </c>
    </row>
    <row r="1008" spans="2:65" s="1" customFormat="1" ht="16.5" customHeight="1">
      <c r="B1008" s="32"/>
      <c r="C1008" s="162" t="s">
        <v>867</v>
      </c>
      <c r="D1008" s="162" t="s">
        <v>218</v>
      </c>
      <c r="E1008" s="163" t="s">
        <v>868</v>
      </c>
      <c r="F1008" s="164" t="s">
        <v>869</v>
      </c>
      <c r="G1008" s="165" t="s">
        <v>197</v>
      </c>
      <c r="H1008" s="166">
        <v>3.2000000000000001E-2</v>
      </c>
      <c r="I1008" s="167"/>
      <c r="J1008" s="168">
        <f>ROUND(I1008*H1008,2)</f>
        <v>0</v>
      </c>
      <c r="K1008" s="164" t="s">
        <v>137</v>
      </c>
      <c r="L1008" s="169"/>
      <c r="M1008" s="170" t="s">
        <v>19</v>
      </c>
      <c r="N1008" s="171" t="s">
        <v>45</v>
      </c>
      <c r="P1008" s="132">
        <f>O1008*H1008</f>
        <v>0</v>
      </c>
      <c r="Q1008" s="132">
        <v>1</v>
      </c>
      <c r="R1008" s="132">
        <f>Q1008*H1008</f>
        <v>3.2000000000000001E-2</v>
      </c>
      <c r="S1008" s="132">
        <v>0</v>
      </c>
      <c r="T1008" s="133">
        <f>S1008*H1008</f>
        <v>0</v>
      </c>
      <c r="AR1008" s="134" t="s">
        <v>427</v>
      </c>
      <c r="AT1008" s="134" t="s">
        <v>218</v>
      </c>
      <c r="AU1008" s="134" t="s">
        <v>139</v>
      </c>
      <c r="AY1008" s="17" t="s">
        <v>131</v>
      </c>
      <c r="BE1008" s="135">
        <f>IF(N1008="základní",J1008,0)</f>
        <v>0</v>
      </c>
      <c r="BF1008" s="135">
        <f>IF(N1008="snížená",J1008,0)</f>
        <v>0</v>
      </c>
      <c r="BG1008" s="135">
        <f>IF(N1008="zákl. přenesená",J1008,0)</f>
        <v>0</v>
      </c>
      <c r="BH1008" s="135">
        <f>IF(N1008="sníž. přenesená",J1008,0)</f>
        <v>0</v>
      </c>
      <c r="BI1008" s="135">
        <f>IF(N1008="nulová",J1008,0)</f>
        <v>0</v>
      </c>
      <c r="BJ1008" s="17" t="s">
        <v>139</v>
      </c>
      <c r="BK1008" s="135">
        <f>ROUND(I1008*H1008,2)</f>
        <v>0</v>
      </c>
      <c r="BL1008" s="17" t="s">
        <v>253</v>
      </c>
      <c r="BM1008" s="134" t="s">
        <v>870</v>
      </c>
    </row>
    <row r="1009" spans="2:65" s="1" customFormat="1" ht="10.199999999999999">
      <c r="B1009" s="32"/>
      <c r="D1009" s="136" t="s">
        <v>141</v>
      </c>
      <c r="F1009" s="137" t="s">
        <v>869</v>
      </c>
      <c r="I1009" s="138"/>
      <c r="L1009" s="32"/>
      <c r="M1009" s="139"/>
      <c r="T1009" s="53"/>
      <c r="AT1009" s="17" t="s">
        <v>141</v>
      </c>
      <c r="AU1009" s="17" t="s">
        <v>139</v>
      </c>
    </row>
    <row r="1010" spans="2:65" s="13" customFormat="1" ht="10.199999999999999">
      <c r="B1010" s="148"/>
      <c r="D1010" s="136" t="s">
        <v>145</v>
      </c>
      <c r="F1010" s="150" t="s">
        <v>871</v>
      </c>
      <c r="H1010" s="151">
        <v>3.2000000000000001E-2</v>
      </c>
      <c r="I1010" s="152"/>
      <c r="L1010" s="148"/>
      <c r="M1010" s="153"/>
      <c r="T1010" s="154"/>
      <c r="AT1010" s="149" t="s">
        <v>145</v>
      </c>
      <c r="AU1010" s="149" t="s">
        <v>139</v>
      </c>
      <c r="AV1010" s="13" t="s">
        <v>139</v>
      </c>
      <c r="AW1010" s="13" t="s">
        <v>4</v>
      </c>
      <c r="AX1010" s="13" t="s">
        <v>14</v>
      </c>
      <c r="AY1010" s="149" t="s">
        <v>131</v>
      </c>
    </row>
    <row r="1011" spans="2:65" s="1" customFormat="1" ht="24.15" customHeight="1">
      <c r="B1011" s="32"/>
      <c r="C1011" s="123" t="s">
        <v>872</v>
      </c>
      <c r="D1011" s="123" t="s">
        <v>133</v>
      </c>
      <c r="E1011" s="124" t="s">
        <v>873</v>
      </c>
      <c r="F1011" s="125" t="s">
        <v>874</v>
      </c>
      <c r="G1011" s="126" t="s">
        <v>136</v>
      </c>
      <c r="H1011" s="127">
        <v>80</v>
      </c>
      <c r="I1011" s="128"/>
      <c r="J1011" s="129">
        <f>ROUND(I1011*H1011,2)</f>
        <v>0</v>
      </c>
      <c r="K1011" s="125" t="s">
        <v>137</v>
      </c>
      <c r="L1011" s="32"/>
      <c r="M1011" s="130" t="s">
        <v>19</v>
      </c>
      <c r="N1011" s="131" t="s">
        <v>45</v>
      </c>
      <c r="P1011" s="132">
        <f>O1011*H1011</f>
        <v>0</v>
      </c>
      <c r="Q1011" s="132">
        <v>4.0000000000000002E-4</v>
      </c>
      <c r="R1011" s="132">
        <f>Q1011*H1011</f>
        <v>3.2000000000000001E-2</v>
      </c>
      <c r="S1011" s="132">
        <v>0</v>
      </c>
      <c r="T1011" s="133">
        <f>S1011*H1011</f>
        <v>0</v>
      </c>
      <c r="AR1011" s="134" t="s">
        <v>253</v>
      </c>
      <c r="AT1011" s="134" t="s">
        <v>133</v>
      </c>
      <c r="AU1011" s="134" t="s">
        <v>139</v>
      </c>
      <c r="AY1011" s="17" t="s">
        <v>131</v>
      </c>
      <c r="BE1011" s="135">
        <f>IF(N1011="základní",J1011,0)</f>
        <v>0</v>
      </c>
      <c r="BF1011" s="135">
        <f>IF(N1011="snížená",J1011,0)</f>
        <v>0</v>
      </c>
      <c r="BG1011" s="135">
        <f>IF(N1011="zákl. přenesená",J1011,0)</f>
        <v>0</v>
      </c>
      <c r="BH1011" s="135">
        <f>IF(N1011="sníž. přenesená",J1011,0)</f>
        <v>0</v>
      </c>
      <c r="BI1011" s="135">
        <f>IF(N1011="nulová",J1011,0)</f>
        <v>0</v>
      </c>
      <c r="BJ1011" s="17" t="s">
        <v>139</v>
      </c>
      <c r="BK1011" s="135">
        <f>ROUND(I1011*H1011,2)</f>
        <v>0</v>
      </c>
      <c r="BL1011" s="17" t="s">
        <v>253</v>
      </c>
      <c r="BM1011" s="134" t="s">
        <v>875</v>
      </c>
    </row>
    <row r="1012" spans="2:65" s="1" customFormat="1" ht="19.2">
      <c r="B1012" s="32"/>
      <c r="D1012" s="136" t="s">
        <v>141</v>
      </c>
      <c r="F1012" s="137" t="s">
        <v>876</v>
      </c>
      <c r="I1012" s="138"/>
      <c r="L1012" s="32"/>
      <c r="M1012" s="139"/>
      <c r="T1012" s="53"/>
      <c r="AT1012" s="17" t="s">
        <v>141</v>
      </c>
      <c r="AU1012" s="17" t="s">
        <v>139</v>
      </c>
    </row>
    <row r="1013" spans="2:65" s="1" customFormat="1" ht="10.199999999999999">
      <c r="B1013" s="32"/>
      <c r="D1013" s="140" t="s">
        <v>143</v>
      </c>
      <c r="F1013" s="141" t="s">
        <v>877</v>
      </c>
      <c r="I1013" s="138"/>
      <c r="L1013" s="32"/>
      <c r="M1013" s="139"/>
      <c r="T1013" s="53"/>
      <c r="AT1013" s="17" t="s">
        <v>143</v>
      </c>
      <c r="AU1013" s="17" t="s">
        <v>139</v>
      </c>
    </row>
    <row r="1014" spans="2:65" s="12" customFormat="1" ht="10.199999999999999">
      <c r="B1014" s="142"/>
      <c r="D1014" s="136" t="s">
        <v>145</v>
      </c>
      <c r="E1014" s="143" t="s">
        <v>19</v>
      </c>
      <c r="F1014" s="144" t="s">
        <v>354</v>
      </c>
      <c r="H1014" s="143" t="s">
        <v>19</v>
      </c>
      <c r="I1014" s="145"/>
      <c r="L1014" s="142"/>
      <c r="M1014" s="146"/>
      <c r="T1014" s="147"/>
      <c r="AT1014" s="143" t="s">
        <v>145</v>
      </c>
      <c r="AU1014" s="143" t="s">
        <v>139</v>
      </c>
      <c r="AV1014" s="12" t="s">
        <v>14</v>
      </c>
      <c r="AW1014" s="12" t="s">
        <v>35</v>
      </c>
      <c r="AX1014" s="12" t="s">
        <v>73</v>
      </c>
      <c r="AY1014" s="143" t="s">
        <v>131</v>
      </c>
    </row>
    <row r="1015" spans="2:65" s="13" customFormat="1" ht="10.199999999999999">
      <c r="B1015" s="148"/>
      <c r="D1015" s="136" t="s">
        <v>145</v>
      </c>
      <c r="E1015" s="149" t="s">
        <v>19</v>
      </c>
      <c r="F1015" s="150" t="s">
        <v>607</v>
      </c>
      <c r="H1015" s="151">
        <v>30</v>
      </c>
      <c r="I1015" s="152"/>
      <c r="L1015" s="148"/>
      <c r="M1015" s="153"/>
      <c r="T1015" s="154"/>
      <c r="AT1015" s="149" t="s">
        <v>145</v>
      </c>
      <c r="AU1015" s="149" t="s">
        <v>139</v>
      </c>
      <c r="AV1015" s="13" t="s">
        <v>139</v>
      </c>
      <c r="AW1015" s="13" t="s">
        <v>35</v>
      </c>
      <c r="AX1015" s="13" t="s">
        <v>73</v>
      </c>
      <c r="AY1015" s="149" t="s">
        <v>131</v>
      </c>
    </row>
    <row r="1016" spans="2:65" s="13" customFormat="1" ht="10.199999999999999">
      <c r="B1016" s="148"/>
      <c r="D1016" s="136" t="s">
        <v>145</v>
      </c>
      <c r="E1016" s="149" t="s">
        <v>19</v>
      </c>
      <c r="F1016" s="150" t="s">
        <v>475</v>
      </c>
      <c r="H1016" s="151">
        <v>38</v>
      </c>
      <c r="I1016" s="152"/>
      <c r="L1016" s="148"/>
      <c r="M1016" s="153"/>
      <c r="T1016" s="154"/>
      <c r="AT1016" s="149" t="s">
        <v>145</v>
      </c>
      <c r="AU1016" s="149" t="s">
        <v>139</v>
      </c>
      <c r="AV1016" s="13" t="s">
        <v>139</v>
      </c>
      <c r="AW1016" s="13" t="s">
        <v>35</v>
      </c>
      <c r="AX1016" s="13" t="s">
        <v>73</v>
      </c>
      <c r="AY1016" s="149" t="s">
        <v>131</v>
      </c>
    </row>
    <row r="1017" spans="2:65" s="13" customFormat="1" ht="10.199999999999999">
      <c r="B1017" s="148"/>
      <c r="D1017" s="136" t="s">
        <v>145</v>
      </c>
      <c r="E1017" s="149" t="s">
        <v>19</v>
      </c>
      <c r="F1017" s="150" t="s">
        <v>147</v>
      </c>
      <c r="H1017" s="151">
        <v>12</v>
      </c>
      <c r="I1017" s="152"/>
      <c r="L1017" s="148"/>
      <c r="M1017" s="153"/>
      <c r="T1017" s="154"/>
      <c r="AT1017" s="149" t="s">
        <v>145</v>
      </c>
      <c r="AU1017" s="149" t="s">
        <v>139</v>
      </c>
      <c r="AV1017" s="13" t="s">
        <v>139</v>
      </c>
      <c r="AW1017" s="13" t="s">
        <v>35</v>
      </c>
      <c r="AX1017" s="13" t="s">
        <v>73</v>
      </c>
      <c r="AY1017" s="149" t="s">
        <v>131</v>
      </c>
    </row>
    <row r="1018" spans="2:65" s="14" customFormat="1" ht="10.199999999999999">
      <c r="B1018" s="155"/>
      <c r="D1018" s="136" t="s">
        <v>145</v>
      </c>
      <c r="E1018" s="156" t="s">
        <v>19</v>
      </c>
      <c r="F1018" s="157" t="s">
        <v>166</v>
      </c>
      <c r="H1018" s="158">
        <v>80</v>
      </c>
      <c r="I1018" s="159"/>
      <c r="L1018" s="155"/>
      <c r="M1018" s="160"/>
      <c r="T1018" s="161"/>
      <c r="AT1018" s="156" t="s">
        <v>145</v>
      </c>
      <c r="AU1018" s="156" t="s">
        <v>139</v>
      </c>
      <c r="AV1018" s="14" t="s">
        <v>138</v>
      </c>
      <c r="AW1018" s="14" t="s">
        <v>35</v>
      </c>
      <c r="AX1018" s="14" t="s">
        <v>14</v>
      </c>
      <c r="AY1018" s="156" t="s">
        <v>131</v>
      </c>
    </row>
    <row r="1019" spans="2:65" s="1" customFormat="1" ht="44.25" customHeight="1">
      <c r="B1019" s="32"/>
      <c r="C1019" s="162" t="s">
        <v>878</v>
      </c>
      <c r="D1019" s="162" t="s">
        <v>218</v>
      </c>
      <c r="E1019" s="163" t="s">
        <v>879</v>
      </c>
      <c r="F1019" s="164" t="s">
        <v>880</v>
      </c>
      <c r="G1019" s="165" t="s">
        <v>136</v>
      </c>
      <c r="H1019" s="166">
        <v>88</v>
      </c>
      <c r="I1019" s="167"/>
      <c r="J1019" s="168">
        <f>ROUND(I1019*H1019,2)</f>
        <v>0</v>
      </c>
      <c r="K1019" s="164" t="s">
        <v>137</v>
      </c>
      <c r="L1019" s="169"/>
      <c r="M1019" s="170" t="s">
        <v>19</v>
      </c>
      <c r="N1019" s="171" t="s">
        <v>45</v>
      </c>
      <c r="P1019" s="132">
        <f>O1019*H1019</f>
        <v>0</v>
      </c>
      <c r="Q1019" s="132">
        <v>5.4000000000000003E-3</v>
      </c>
      <c r="R1019" s="132">
        <f>Q1019*H1019</f>
        <v>0.47520000000000001</v>
      </c>
      <c r="S1019" s="132">
        <v>0</v>
      </c>
      <c r="T1019" s="133">
        <f>S1019*H1019</f>
        <v>0</v>
      </c>
      <c r="AR1019" s="134" t="s">
        <v>427</v>
      </c>
      <c r="AT1019" s="134" t="s">
        <v>218</v>
      </c>
      <c r="AU1019" s="134" t="s">
        <v>139</v>
      </c>
      <c r="AY1019" s="17" t="s">
        <v>131</v>
      </c>
      <c r="BE1019" s="135">
        <f>IF(N1019="základní",J1019,0)</f>
        <v>0</v>
      </c>
      <c r="BF1019" s="135">
        <f>IF(N1019="snížená",J1019,0)</f>
        <v>0</v>
      </c>
      <c r="BG1019" s="135">
        <f>IF(N1019="zákl. přenesená",J1019,0)</f>
        <v>0</v>
      </c>
      <c r="BH1019" s="135">
        <f>IF(N1019="sníž. přenesená",J1019,0)</f>
        <v>0</v>
      </c>
      <c r="BI1019" s="135">
        <f>IF(N1019="nulová",J1019,0)</f>
        <v>0</v>
      </c>
      <c r="BJ1019" s="17" t="s">
        <v>139</v>
      </c>
      <c r="BK1019" s="135">
        <f>ROUND(I1019*H1019,2)</f>
        <v>0</v>
      </c>
      <c r="BL1019" s="17" t="s">
        <v>253</v>
      </c>
      <c r="BM1019" s="134" t="s">
        <v>881</v>
      </c>
    </row>
    <row r="1020" spans="2:65" s="1" customFormat="1" ht="28.8">
      <c r="B1020" s="32"/>
      <c r="D1020" s="136" t="s">
        <v>141</v>
      </c>
      <c r="F1020" s="137" t="s">
        <v>880</v>
      </c>
      <c r="I1020" s="138"/>
      <c r="L1020" s="32"/>
      <c r="M1020" s="139"/>
      <c r="T1020" s="53"/>
      <c r="AT1020" s="17" t="s">
        <v>141</v>
      </c>
      <c r="AU1020" s="17" t="s">
        <v>139</v>
      </c>
    </row>
    <row r="1021" spans="2:65" s="13" customFormat="1" ht="10.199999999999999">
      <c r="B1021" s="148"/>
      <c r="D1021" s="136" t="s">
        <v>145</v>
      </c>
      <c r="F1021" s="150" t="s">
        <v>882</v>
      </c>
      <c r="H1021" s="151">
        <v>88</v>
      </c>
      <c r="I1021" s="152"/>
      <c r="L1021" s="148"/>
      <c r="M1021" s="153"/>
      <c r="T1021" s="154"/>
      <c r="AT1021" s="149" t="s">
        <v>145</v>
      </c>
      <c r="AU1021" s="149" t="s">
        <v>139</v>
      </c>
      <c r="AV1021" s="13" t="s">
        <v>139</v>
      </c>
      <c r="AW1021" s="13" t="s">
        <v>4</v>
      </c>
      <c r="AX1021" s="13" t="s">
        <v>14</v>
      </c>
      <c r="AY1021" s="149" t="s">
        <v>131</v>
      </c>
    </row>
    <row r="1022" spans="2:65" s="1" customFormat="1" ht="24.15" customHeight="1">
      <c r="B1022" s="32"/>
      <c r="C1022" s="123" t="s">
        <v>883</v>
      </c>
      <c r="D1022" s="123" t="s">
        <v>133</v>
      </c>
      <c r="E1022" s="124" t="s">
        <v>873</v>
      </c>
      <c r="F1022" s="125" t="s">
        <v>874</v>
      </c>
      <c r="G1022" s="126" t="s">
        <v>136</v>
      </c>
      <c r="H1022" s="127">
        <v>80</v>
      </c>
      <c r="I1022" s="128"/>
      <c r="J1022" s="129">
        <f>ROUND(I1022*H1022,2)</f>
        <v>0</v>
      </c>
      <c r="K1022" s="125" t="s">
        <v>137</v>
      </c>
      <c r="L1022" s="32"/>
      <c r="M1022" s="130" t="s">
        <v>19</v>
      </c>
      <c r="N1022" s="131" t="s">
        <v>45</v>
      </c>
      <c r="P1022" s="132">
        <f>O1022*H1022</f>
        <v>0</v>
      </c>
      <c r="Q1022" s="132">
        <v>4.0000000000000002E-4</v>
      </c>
      <c r="R1022" s="132">
        <f>Q1022*H1022</f>
        <v>3.2000000000000001E-2</v>
      </c>
      <c r="S1022" s="132">
        <v>0</v>
      </c>
      <c r="T1022" s="133">
        <f>S1022*H1022</f>
        <v>0</v>
      </c>
      <c r="AR1022" s="134" t="s">
        <v>253</v>
      </c>
      <c r="AT1022" s="134" t="s">
        <v>133</v>
      </c>
      <c r="AU1022" s="134" t="s">
        <v>139</v>
      </c>
      <c r="AY1022" s="17" t="s">
        <v>131</v>
      </c>
      <c r="BE1022" s="135">
        <f>IF(N1022="základní",J1022,0)</f>
        <v>0</v>
      </c>
      <c r="BF1022" s="135">
        <f>IF(N1022="snížená",J1022,0)</f>
        <v>0</v>
      </c>
      <c r="BG1022" s="135">
        <f>IF(N1022="zákl. přenesená",J1022,0)</f>
        <v>0</v>
      </c>
      <c r="BH1022" s="135">
        <f>IF(N1022="sníž. přenesená",J1022,0)</f>
        <v>0</v>
      </c>
      <c r="BI1022" s="135">
        <f>IF(N1022="nulová",J1022,0)</f>
        <v>0</v>
      </c>
      <c r="BJ1022" s="17" t="s">
        <v>139</v>
      </c>
      <c r="BK1022" s="135">
        <f>ROUND(I1022*H1022,2)</f>
        <v>0</v>
      </c>
      <c r="BL1022" s="17" t="s">
        <v>253</v>
      </c>
      <c r="BM1022" s="134" t="s">
        <v>884</v>
      </c>
    </row>
    <row r="1023" spans="2:65" s="1" customFormat="1" ht="19.2">
      <c r="B1023" s="32"/>
      <c r="D1023" s="136" t="s">
        <v>141</v>
      </c>
      <c r="F1023" s="137" t="s">
        <v>876</v>
      </c>
      <c r="I1023" s="138"/>
      <c r="L1023" s="32"/>
      <c r="M1023" s="139"/>
      <c r="T1023" s="53"/>
      <c r="AT1023" s="17" t="s">
        <v>141</v>
      </c>
      <c r="AU1023" s="17" t="s">
        <v>139</v>
      </c>
    </row>
    <row r="1024" spans="2:65" s="1" customFormat="1" ht="10.199999999999999">
      <c r="B1024" s="32"/>
      <c r="D1024" s="140" t="s">
        <v>143</v>
      </c>
      <c r="F1024" s="141" t="s">
        <v>877</v>
      </c>
      <c r="I1024" s="138"/>
      <c r="L1024" s="32"/>
      <c r="M1024" s="139"/>
      <c r="T1024" s="53"/>
      <c r="AT1024" s="17" t="s">
        <v>143</v>
      </c>
      <c r="AU1024" s="17" t="s">
        <v>139</v>
      </c>
    </row>
    <row r="1025" spans="2:65" s="1" customFormat="1" ht="49.05" customHeight="1">
      <c r="B1025" s="32"/>
      <c r="C1025" s="162" t="s">
        <v>885</v>
      </c>
      <c r="D1025" s="162" t="s">
        <v>218</v>
      </c>
      <c r="E1025" s="163" t="s">
        <v>886</v>
      </c>
      <c r="F1025" s="164" t="s">
        <v>887</v>
      </c>
      <c r="G1025" s="165" t="s">
        <v>136</v>
      </c>
      <c r="H1025" s="166">
        <v>88</v>
      </c>
      <c r="I1025" s="167"/>
      <c r="J1025" s="168">
        <f>ROUND(I1025*H1025,2)</f>
        <v>0</v>
      </c>
      <c r="K1025" s="164" t="s">
        <v>137</v>
      </c>
      <c r="L1025" s="169"/>
      <c r="M1025" s="170" t="s">
        <v>19</v>
      </c>
      <c r="N1025" s="171" t="s">
        <v>45</v>
      </c>
      <c r="P1025" s="132">
        <f>O1025*H1025</f>
        <v>0</v>
      </c>
      <c r="Q1025" s="132">
        <v>5.3E-3</v>
      </c>
      <c r="R1025" s="132">
        <f>Q1025*H1025</f>
        <v>0.46639999999999998</v>
      </c>
      <c r="S1025" s="132">
        <v>0</v>
      </c>
      <c r="T1025" s="133">
        <f>S1025*H1025</f>
        <v>0</v>
      </c>
      <c r="AR1025" s="134" t="s">
        <v>427</v>
      </c>
      <c r="AT1025" s="134" t="s">
        <v>218</v>
      </c>
      <c r="AU1025" s="134" t="s">
        <v>139</v>
      </c>
      <c r="AY1025" s="17" t="s">
        <v>131</v>
      </c>
      <c r="BE1025" s="135">
        <f>IF(N1025="základní",J1025,0)</f>
        <v>0</v>
      </c>
      <c r="BF1025" s="135">
        <f>IF(N1025="snížená",J1025,0)</f>
        <v>0</v>
      </c>
      <c r="BG1025" s="135">
        <f>IF(N1025="zákl. přenesená",J1025,0)</f>
        <v>0</v>
      </c>
      <c r="BH1025" s="135">
        <f>IF(N1025="sníž. přenesená",J1025,0)</f>
        <v>0</v>
      </c>
      <c r="BI1025" s="135">
        <f>IF(N1025="nulová",J1025,0)</f>
        <v>0</v>
      </c>
      <c r="BJ1025" s="17" t="s">
        <v>139</v>
      </c>
      <c r="BK1025" s="135">
        <f>ROUND(I1025*H1025,2)</f>
        <v>0</v>
      </c>
      <c r="BL1025" s="17" t="s">
        <v>253</v>
      </c>
      <c r="BM1025" s="134" t="s">
        <v>888</v>
      </c>
    </row>
    <row r="1026" spans="2:65" s="1" customFormat="1" ht="28.8">
      <c r="B1026" s="32"/>
      <c r="D1026" s="136" t="s">
        <v>141</v>
      </c>
      <c r="F1026" s="137" t="s">
        <v>887</v>
      </c>
      <c r="I1026" s="138"/>
      <c r="L1026" s="32"/>
      <c r="M1026" s="139"/>
      <c r="T1026" s="53"/>
      <c r="AT1026" s="17" t="s">
        <v>141</v>
      </c>
      <c r="AU1026" s="17" t="s">
        <v>139</v>
      </c>
    </row>
    <row r="1027" spans="2:65" s="13" customFormat="1" ht="10.199999999999999">
      <c r="B1027" s="148"/>
      <c r="D1027" s="136" t="s">
        <v>145</v>
      </c>
      <c r="F1027" s="150" t="s">
        <v>882</v>
      </c>
      <c r="H1027" s="151">
        <v>88</v>
      </c>
      <c r="I1027" s="152"/>
      <c r="L1027" s="148"/>
      <c r="M1027" s="153"/>
      <c r="T1027" s="154"/>
      <c r="AT1027" s="149" t="s">
        <v>145</v>
      </c>
      <c r="AU1027" s="149" t="s">
        <v>139</v>
      </c>
      <c r="AV1027" s="13" t="s">
        <v>139</v>
      </c>
      <c r="AW1027" s="13" t="s">
        <v>4</v>
      </c>
      <c r="AX1027" s="13" t="s">
        <v>14</v>
      </c>
      <c r="AY1027" s="149" t="s">
        <v>131</v>
      </c>
    </row>
    <row r="1028" spans="2:65" s="1" customFormat="1" ht="24.15" customHeight="1">
      <c r="B1028" s="32"/>
      <c r="C1028" s="123" t="s">
        <v>889</v>
      </c>
      <c r="D1028" s="123" t="s">
        <v>133</v>
      </c>
      <c r="E1028" s="124" t="s">
        <v>890</v>
      </c>
      <c r="F1028" s="125" t="s">
        <v>891</v>
      </c>
      <c r="G1028" s="126" t="s">
        <v>136</v>
      </c>
      <c r="H1028" s="127">
        <v>80</v>
      </c>
      <c r="I1028" s="128"/>
      <c r="J1028" s="129">
        <f>ROUND(I1028*H1028,2)</f>
        <v>0</v>
      </c>
      <c r="K1028" s="125" t="s">
        <v>137</v>
      </c>
      <c r="L1028" s="32"/>
      <c r="M1028" s="130" t="s">
        <v>19</v>
      </c>
      <c r="N1028" s="131" t="s">
        <v>45</v>
      </c>
      <c r="P1028" s="132">
        <f>O1028*H1028</f>
        <v>0</v>
      </c>
      <c r="Q1028" s="132">
        <v>8.0000000000000004E-4</v>
      </c>
      <c r="R1028" s="132">
        <f>Q1028*H1028</f>
        <v>6.4000000000000001E-2</v>
      </c>
      <c r="S1028" s="132">
        <v>0</v>
      </c>
      <c r="T1028" s="133">
        <f>S1028*H1028</f>
        <v>0</v>
      </c>
      <c r="AR1028" s="134" t="s">
        <v>253</v>
      </c>
      <c r="AT1028" s="134" t="s">
        <v>133</v>
      </c>
      <c r="AU1028" s="134" t="s">
        <v>139</v>
      </c>
      <c r="AY1028" s="17" t="s">
        <v>131</v>
      </c>
      <c r="BE1028" s="135">
        <f>IF(N1028="základní",J1028,0)</f>
        <v>0</v>
      </c>
      <c r="BF1028" s="135">
        <f>IF(N1028="snížená",J1028,0)</f>
        <v>0</v>
      </c>
      <c r="BG1028" s="135">
        <f>IF(N1028="zákl. přenesená",J1028,0)</f>
        <v>0</v>
      </c>
      <c r="BH1028" s="135">
        <f>IF(N1028="sníž. přenesená",J1028,0)</f>
        <v>0</v>
      </c>
      <c r="BI1028" s="135">
        <f>IF(N1028="nulová",J1028,0)</f>
        <v>0</v>
      </c>
      <c r="BJ1028" s="17" t="s">
        <v>139</v>
      </c>
      <c r="BK1028" s="135">
        <f>ROUND(I1028*H1028,2)</f>
        <v>0</v>
      </c>
      <c r="BL1028" s="17" t="s">
        <v>253</v>
      </c>
      <c r="BM1028" s="134" t="s">
        <v>892</v>
      </c>
    </row>
    <row r="1029" spans="2:65" s="1" customFormat="1" ht="28.8">
      <c r="B1029" s="32"/>
      <c r="D1029" s="136" t="s">
        <v>141</v>
      </c>
      <c r="F1029" s="137" t="s">
        <v>893</v>
      </c>
      <c r="I1029" s="138"/>
      <c r="L1029" s="32"/>
      <c r="M1029" s="139"/>
      <c r="T1029" s="53"/>
      <c r="AT1029" s="17" t="s">
        <v>141</v>
      </c>
      <c r="AU1029" s="17" t="s">
        <v>139</v>
      </c>
    </row>
    <row r="1030" spans="2:65" s="1" customFormat="1" ht="10.199999999999999">
      <c r="B1030" s="32"/>
      <c r="D1030" s="140" t="s">
        <v>143</v>
      </c>
      <c r="F1030" s="141" t="s">
        <v>894</v>
      </c>
      <c r="I1030" s="138"/>
      <c r="L1030" s="32"/>
      <c r="M1030" s="139"/>
      <c r="T1030" s="53"/>
      <c r="AT1030" s="17" t="s">
        <v>143</v>
      </c>
      <c r="AU1030" s="17" t="s">
        <v>139</v>
      </c>
    </row>
    <row r="1031" spans="2:65" s="1" customFormat="1" ht="24.15" customHeight="1">
      <c r="B1031" s="32"/>
      <c r="C1031" s="123" t="s">
        <v>895</v>
      </c>
      <c r="D1031" s="123" t="s">
        <v>133</v>
      </c>
      <c r="E1031" s="124" t="s">
        <v>896</v>
      </c>
      <c r="F1031" s="125" t="s">
        <v>897</v>
      </c>
      <c r="G1031" s="126" t="s">
        <v>402</v>
      </c>
      <c r="H1031" s="127">
        <v>65</v>
      </c>
      <c r="I1031" s="128"/>
      <c r="J1031" s="129">
        <f>ROUND(I1031*H1031,2)</f>
        <v>0</v>
      </c>
      <c r="K1031" s="125" t="s">
        <v>137</v>
      </c>
      <c r="L1031" s="32"/>
      <c r="M1031" s="130" t="s">
        <v>19</v>
      </c>
      <c r="N1031" s="131" t="s">
        <v>45</v>
      </c>
      <c r="P1031" s="132">
        <f>O1031*H1031</f>
        <v>0</v>
      </c>
      <c r="Q1031" s="132">
        <v>1.6000000000000001E-4</v>
      </c>
      <c r="R1031" s="132">
        <f>Q1031*H1031</f>
        <v>1.0400000000000001E-2</v>
      </c>
      <c r="S1031" s="132">
        <v>0</v>
      </c>
      <c r="T1031" s="133">
        <f>S1031*H1031</f>
        <v>0</v>
      </c>
      <c r="AR1031" s="134" t="s">
        <v>253</v>
      </c>
      <c r="AT1031" s="134" t="s">
        <v>133</v>
      </c>
      <c r="AU1031" s="134" t="s">
        <v>139</v>
      </c>
      <c r="AY1031" s="17" t="s">
        <v>131</v>
      </c>
      <c r="BE1031" s="135">
        <f>IF(N1031="základní",J1031,0)</f>
        <v>0</v>
      </c>
      <c r="BF1031" s="135">
        <f>IF(N1031="snížená",J1031,0)</f>
        <v>0</v>
      </c>
      <c r="BG1031" s="135">
        <f>IF(N1031="zákl. přenesená",J1031,0)</f>
        <v>0</v>
      </c>
      <c r="BH1031" s="135">
        <f>IF(N1031="sníž. přenesená",J1031,0)</f>
        <v>0</v>
      </c>
      <c r="BI1031" s="135">
        <f>IF(N1031="nulová",J1031,0)</f>
        <v>0</v>
      </c>
      <c r="BJ1031" s="17" t="s">
        <v>139</v>
      </c>
      <c r="BK1031" s="135">
        <f>ROUND(I1031*H1031,2)</f>
        <v>0</v>
      </c>
      <c r="BL1031" s="17" t="s">
        <v>253</v>
      </c>
      <c r="BM1031" s="134" t="s">
        <v>898</v>
      </c>
    </row>
    <row r="1032" spans="2:65" s="1" customFormat="1" ht="19.2">
      <c r="B1032" s="32"/>
      <c r="D1032" s="136" t="s">
        <v>141</v>
      </c>
      <c r="F1032" s="137" t="s">
        <v>899</v>
      </c>
      <c r="I1032" s="138"/>
      <c r="L1032" s="32"/>
      <c r="M1032" s="139"/>
      <c r="T1032" s="53"/>
      <c r="AT1032" s="17" t="s">
        <v>141</v>
      </c>
      <c r="AU1032" s="17" t="s">
        <v>139</v>
      </c>
    </row>
    <row r="1033" spans="2:65" s="1" customFormat="1" ht="10.199999999999999">
      <c r="B1033" s="32"/>
      <c r="D1033" s="140" t="s">
        <v>143</v>
      </c>
      <c r="F1033" s="141" t="s">
        <v>900</v>
      </c>
      <c r="I1033" s="138"/>
      <c r="L1033" s="32"/>
      <c r="M1033" s="139"/>
      <c r="T1033" s="53"/>
      <c r="AT1033" s="17" t="s">
        <v>143</v>
      </c>
      <c r="AU1033" s="17" t="s">
        <v>139</v>
      </c>
    </row>
    <row r="1034" spans="2:65" s="1" customFormat="1" ht="37.799999999999997" customHeight="1">
      <c r="B1034" s="32"/>
      <c r="C1034" s="123" t="s">
        <v>901</v>
      </c>
      <c r="D1034" s="123" t="s">
        <v>133</v>
      </c>
      <c r="E1034" s="124" t="s">
        <v>902</v>
      </c>
      <c r="F1034" s="125" t="s">
        <v>903</v>
      </c>
      <c r="G1034" s="126" t="s">
        <v>136</v>
      </c>
      <c r="H1034" s="127">
        <v>24</v>
      </c>
      <c r="I1034" s="128"/>
      <c r="J1034" s="129">
        <f>ROUND(I1034*H1034,2)</f>
        <v>0</v>
      </c>
      <c r="K1034" s="125" t="s">
        <v>137</v>
      </c>
      <c r="L1034" s="32"/>
      <c r="M1034" s="130" t="s">
        <v>19</v>
      </c>
      <c r="N1034" s="131" t="s">
        <v>45</v>
      </c>
      <c r="P1034" s="132">
        <f>O1034*H1034</f>
        <v>0</v>
      </c>
      <c r="Q1034" s="132">
        <v>6.0000000000000001E-3</v>
      </c>
      <c r="R1034" s="132">
        <f>Q1034*H1034</f>
        <v>0.14400000000000002</v>
      </c>
      <c r="S1034" s="132">
        <v>0</v>
      </c>
      <c r="T1034" s="133">
        <f>S1034*H1034</f>
        <v>0</v>
      </c>
      <c r="AR1034" s="134" t="s">
        <v>253</v>
      </c>
      <c r="AT1034" s="134" t="s">
        <v>133</v>
      </c>
      <c r="AU1034" s="134" t="s">
        <v>139</v>
      </c>
      <c r="AY1034" s="17" t="s">
        <v>131</v>
      </c>
      <c r="BE1034" s="135">
        <f>IF(N1034="základní",J1034,0)</f>
        <v>0</v>
      </c>
      <c r="BF1034" s="135">
        <f>IF(N1034="snížená",J1034,0)</f>
        <v>0</v>
      </c>
      <c r="BG1034" s="135">
        <f>IF(N1034="zákl. přenesená",J1034,0)</f>
        <v>0</v>
      </c>
      <c r="BH1034" s="135">
        <f>IF(N1034="sníž. přenesená",J1034,0)</f>
        <v>0</v>
      </c>
      <c r="BI1034" s="135">
        <f>IF(N1034="nulová",J1034,0)</f>
        <v>0</v>
      </c>
      <c r="BJ1034" s="17" t="s">
        <v>139</v>
      </c>
      <c r="BK1034" s="135">
        <f>ROUND(I1034*H1034,2)</f>
        <v>0</v>
      </c>
      <c r="BL1034" s="17" t="s">
        <v>253</v>
      </c>
      <c r="BM1034" s="134" t="s">
        <v>904</v>
      </c>
    </row>
    <row r="1035" spans="2:65" s="1" customFormat="1" ht="28.8">
      <c r="B1035" s="32"/>
      <c r="D1035" s="136" t="s">
        <v>141</v>
      </c>
      <c r="F1035" s="137" t="s">
        <v>905</v>
      </c>
      <c r="I1035" s="138"/>
      <c r="L1035" s="32"/>
      <c r="M1035" s="139"/>
      <c r="T1035" s="53"/>
      <c r="AT1035" s="17" t="s">
        <v>141</v>
      </c>
      <c r="AU1035" s="17" t="s">
        <v>139</v>
      </c>
    </row>
    <row r="1036" spans="2:65" s="1" customFormat="1" ht="10.199999999999999">
      <c r="B1036" s="32"/>
      <c r="D1036" s="140" t="s">
        <v>143</v>
      </c>
      <c r="F1036" s="141" t="s">
        <v>906</v>
      </c>
      <c r="I1036" s="138"/>
      <c r="L1036" s="32"/>
      <c r="M1036" s="139"/>
      <c r="T1036" s="53"/>
      <c r="AT1036" s="17" t="s">
        <v>143</v>
      </c>
      <c r="AU1036" s="17" t="s">
        <v>139</v>
      </c>
    </row>
    <row r="1037" spans="2:65" s="12" customFormat="1" ht="10.199999999999999">
      <c r="B1037" s="142"/>
      <c r="D1037" s="136" t="s">
        <v>145</v>
      </c>
      <c r="E1037" s="143" t="s">
        <v>19</v>
      </c>
      <c r="F1037" s="144" t="s">
        <v>628</v>
      </c>
      <c r="H1037" s="143" t="s">
        <v>19</v>
      </c>
      <c r="I1037" s="145"/>
      <c r="L1037" s="142"/>
      <c r="M1037" s="146"/>
      <c r="T1037" s="147"/>
      <c r="AT1037" s="143" t="s">
        <v>145</v>
      </c>
      <c r="AU1037" s="143" t="s">
        <v>139</v>
      </c>
      <c r="AV1037" s="12" t="s">
        <v>14</v>
      </c>
      <c r="AW1037" s="12" t="s">
        <v>35</v>
      </c>
      <c r="AX1037" s="12" t="s">
        <v>73</v>
      </c>
      <c r="AY1037" s="143" t="s">
        <v>131</v>
      </c>
    </row>
    <row r="1038" spans="2:65" s="13" customFormat="1" ht="10.199999999999999">
      <c r="B1038" s="148"/>
      <c r="D1038" s="136" t="s">
        <v>145</v>
      </c>
      <c r="E1038" s="149" t="s">
        <v>19</v>
      </c>
      <c r="F1038" s="150" t="s">
        <v>907</v>
      </c>
      <c r="H1038" s="151">
        <v>24</v>
      </c>
      <c r="I1038" s="152"/>
      <c r="L1038" s="148"/>
      <c r="M1038" s="153"/>
      <c r="T1038" s="154"/>
      <c r="AT1038" s="149" t="s">
        <v>145</v>
      </c>
      <c r="AU1038" s="149" t="s">
        <v>139</v>
      </c>
      <c r="AV1038" s="13" t="s">
        <v>139</v>
      </c>
      <c r="AW1038" s="13" t="s">
        <v>35</v>
      </c>
      <c r="AX1038" s="13" t="s">
        <v>14</v>
      </c>
      <c r="AY1038" s="149" t="s">
        <v>131</v>
      </c>
    </row>
    <row r="1039" spans="2:65" s="1" customFormat="1" ht="37.799999999999997" customHeight="1">
      <c r="B1039" s="32"/>
      <c r="C1039" s="123" t="s">
        <v>908</v>
      </c>
      <c r="D1039" s="123" t="s">
        <v>133</v>
      </c>
      <c r="E1039" s="124" t="s">
        <v>909</v>
      </c>
      <c r="F1039" s="125" t="s">
        <v>910</v>
      </c>
      <c r="G1039" s="126" t="s">
        <v>136</v>
      </c>
      <c r="H1039" s="127">
        <v>7.2</v>
      </c>
      <c r="I1039" s="128"/>
      <c r="J1039" s="129">
        <f>ROUND(I1039*H1039,2)</f>
        <v>0</v>
      </c>
      <c r="K1039" s="125" t="s">
        <v>137</v>
      </c>
      <c r="L1039" s="32"/>
      <c r="M1039" s="130" t="s">
        <v>19</v>
      </c>
      <c r="N1039" s="131" t="s">
        <v>45</v>
      </c>
      <c r="P1039" s="132">
        <f>O1039*H1039</f>
        <v>0</v>
      </c>
      <c r="Q1039" s="132">
        <v>6.0099999999999997E-3</v>
      </c>
      <c r="R1039" s="132">
        <f>Q1039*H1039</f>
        <v>4.3271999999999998E-2</v>
      </c>
      <c r="S1039" s="132">
        <v>0</v>
      </c>
      <c r="T1039" s="133">
        <f>S1039*H1039</f>
        <v>0</v>
      </c>
      <c r="AR1039" s="134" t="s">
        <v>253</v>
      </c>
      <c r="AT1039" s="134" t="s">
        <v>133</v>
      </c>
      <c r="AU1039" s="134" t="s">
        <v>139</v>
      </c>
      <c r="AY1039" s="17" t="s">
        <v>131</v>
      </c>
      <c r="BE1039" s="135">
        <f>IF(N1039="základní",J1039,0)</f>
        <v>0</v>
      </c>
      <c r="BF1039" s="135">
        <f>IF(N1039="snížená",J1039,0)</f>
        <v>0</v>
      </c>
      <c r="BG1039" s="135">
        <f>IF(N1039="zákl. přenesená",J1039,0)</f>
        <v>0</v>
      </c>
      <c r="BH1039" s="135">
        <f>IF(N1039="sníž. přenesená",J1039,0)</f>
        <v>0</v>
      </c>
      <c r="BI1039" s="135">
        <f>IF(N1039="nulová",J1039,0)</f>
        <v>0</v>
      </c>
      <c r="BJ1039" s="17" t="s">
        <v>139</v>
      </c>
      <c r="BK1039" s="135">
        <f>ROUND(I1039*H1039,2)</f>
        <v>0</v>
      </c>
      <c r="BL1039" s="17" t="s">
        <v>253</v>
      </c>
      <c r="BM1039" s="134" t="s">
        <v>911</v>
      </c>
    </row>
    <row r="1040" spans="2:65" s="1" customFormat="1" ht="28.8">
      <c r="B1040" s="32"/>
      <c r="D1040" s="136" t="s">
        <v>141</v>
      </c>
      <c r="F1040" s="137" t="s">
        <v>912</v>
      </c>
      <c r="I1040" s="138"/>
      <c r="L1040" s="32"/>
      <c r="M1040" s="139"/>
      <c r="T1040" s="53"/>
      <c r="AT1040" s="17" t="s">
        <v>141</v>
      </c>
      <c r="AU1040" s="17" t="s">
        <v>139</v>
      </c>
    </row>
    <row r="1041" spans="2:65" s="1" customFormat="1" ht="10.199999999999999">
      <c r="B1041" s="32"/>
      <c r="D1041" s="140" t="s">
        <v>143</v>
      </c>
      <c r="F1041" s="141" t="s">
        <v>913</v>
      </c>
      <c r="I1041" s="138"/>
      <c r="L1041" s="32"/>
      <c r="M1041" s="139"/>
      <c r="T1041" s="53"/>
      <c r="AT1041" s="17" t="s">
        <v>143</v>
      </c>
      <c r="AU1041" s="17" t="s">
        <v>139</v>
      </c>
    </row>
    <row r="1042" spans="2:65" s="12" customFormat="1" ht="10.199999999999999">
      <c r="B1042" s="142"/>
      <c r="D1042" s="136" t="s">
        <v>145</v>
      </c>
      <c r="E1042" s="143" t="s">
        <v>19</v>
      </c>
      <c r="F1042" s="144" t="s">
        <v>628</v>
      </c>
      <c r="H1042" s="143" t="s">
        <v>19</v>
      </c>
      <c r="I1042" s="145"/>
      <c r="L1042" s="142"/>
      <c r="M1042" s="146"/>
      <c r="T1042" s="147"/>
      <c r="AT1042" s="143" t="s">
        <v>145</v>
      </c>
      <c r="AU1042" s="143" t="s">
        <v>139</v>
      </c>
      <c r="AV1042" s="12" t="s">
        <v>14</v>
      </c>
      <c r="AW1042" s="12" t="s">
        <v>35</v>
      </c>
      <c r="AX1042" s="12" t="s">
        <v>73</v>
      </c>
      <c r="AY1042" s="143" t="s">
        <v>131</v>
      </c>
    </row>
    <row r="1043" spans="2:65" s="13" customFormat="1" ht="10.199999999999999">
      <c r="B1043" s="148"/>
      <c r="D1043" s="136" t="s">
        <v>145</v>
      </c>
      <c r="E1043" s="149" t="s">
        <v>19</v>
      </c>
      <c r="F1043" s="150" t="s">
        <v>914</v>
      </c>
      <c r="H1043" s="151">
        <v>7.2</v>
      </c>
      <c r="I1043" s="152"/>
      <c r="L1043" s="148"/>
      <c r="M1043" s="153"/>
      <c r="T1043" s="154"/>
      <c r="AT1043" s="149" t="s">
        <v>145</v>
      </c>
      <c r="AU1043" s="149" t="s">
        <v>139</v>
      </c>
      <c r="AV1043" s="13" t="s">
        <v>139</v>
      </c>
      <c r="AW1043" s="13" t="s">
        <v>35</v>
      </c>
      <c r="AX1043" s="13" t="s">
        <v>14</v>
      </c>
      <c r="AY1043" s="149" t="s">
        <v>131</v>
      </c>
    </row>
    <row r="1044" spans="2:65" s="1" customFormat="1" ht="33" customHeight="1">
      <c r="B1044" s="32"/>
      <c r="C1044" s="123" t="s">
        <v>915</v>
      </c>
      <c r="D1044" s="123" t="s">
        <v>133</v>
      </c>
      <c r="E1044" s="124" t="s">
        <v>916</v>
      </c>
      <c r="F1044" s="125" t="s">
        <v>917</v>
      </c>
      <c r="G1044" s="126" t="s">
        <v>918</v>
      </c>
      <c r="H1044" s="172"/>
      <c r="I1044" s="128"/>
      <c r="J1044" s="129">
        <f>ROUND(I1044*H1044,2)</f>
        <v>0</v>
      </c>
      <c r="K1044" s="125" t="s">
        <v>137</v>
      </c>
      <c r="L1044" s="32"/>
      <c r="M1044" s="130" t="s">
        <v>19</v>
      </c>
      <c r="N1044" s="131" t="s">
        <v>45</v>
      </c>
      <c r="P1044" s="132">
        <f>O1044*H1044</f>
        <v>0</v>
      </c>
      <c r="Q1044" s="132">
        <v>0</v>
      </c>
      <c r="R1044" s="132">
        <f>Q1044*H1044</f>
        <v>0</v>
      </c>
      <c r="S1044" s="132">
        <v>0</v>
      </c>
      <c r="T1044" s="133">
        <f>S1044*H1044</f>
        <v>0</v>
      </c>
      <c r="AR1044" s="134" t="s">
        <v>253</v>
      </c>
      <c r="AT1044" s="134" t="s">
        <v>133</v>
      </c>
      <c r="AU1044" s="134" t="s">
        <v>139</v>
      </c>
      <c r="AY1044" s="17" t="s">
        <v>131</v>
      </c>
      <c r="BE1044" s="135">
        <f>IF(N1044="základní",J1044,0)</f>
        <v>0</v>
      </c>
      <c r="BF1044" s="135">
        <f>IF(N1044="snížená",J1044,0)</f>
        <v>0</v>
      </c>
      <c r="BG1044" s="135">
        <f>IF(N1044="zákl. přenesená",J1044,0)</f>
        <v>0</v>
      </c>
      <c r="BH1044" s="135">
        <f>IF(N1044="sníž. přenesená",J1044,0)</f>
        <v>0</v>
      </c>
      <c r="BI1044" s="135">
        <f>IF(N1044="nulová",J1044,0)</f>
        <v>0</v>
      </c>
      <c r="BJ1044" s="17" t="s">
        <v>139</v>
      </c>
      <c r="BK1044" s="135">
        <f>ROUND(I1044*H1044,2)</f>
        <v>0</v>
      </c>
      <c r="BL1044" s="17" t="s">
        <v>253</v>
      </c>
      <c r="BM1044" s="134" t="s">
        <v>919</v>
      </c>
    </row>
    <row r="1045" spans="2:65" s="1" customFormat="1" ht="28.8">
      <c r="B1045" s="32"/>
      <c r="D1045" s="136" t="s">
        <v>141</v>
      </c>
      <c r="F1045" s="137" t="s">
        <v>920</v>
      </c>
      <c r="I1045" s="138"/>
      <c r="L1045" s="32"/>
      <c r="M1045" s="139"/>
      <c r="T1045" s="53"/>
      <c r="AT1045" s="17" t="s">
        <v>141</v>
      </c>
      <c r="AU1045" s="17" t="s">
        <v>139</v>
      </c>
    </row>
    <row r="1046" spans="2:65" s="1" customFormat="1" ht="10.199999999999999">
      <c r="B1046" s="32"/>
      <c r="D1046" s="140" t="s">
        <v>143</v>
      </c>
      <c r="F1046" s="141" t="s">
        <v>921</v>
      </c>
      <c r="I1046" s="138"/>
      <c r="L1046" s="32"/>
      <c r="M1046" s="139"/>
      <c r="T1046" s="53"/>
      <c r="AT1046" s="17" t="s">
        <v>143</v>
      </c>
      <c r="AU1046" s="17" t="s">
        <v>139</v>
      </c>
    </row>
    <row r="1047" spans="2:65" s="11" customFormat="1" ht="22.8" customHeight="1">
      <c r="B1047" s="111"/>
      <c r="D1047" s="112" t="s">
        <v>72</v>
      </c>
      <c r="E1047" s="121" t="s">
        <v>922</v>
      </c>
      <c r="F1047" s="121" t="s">
        <v>923</v>
      </c>
      <c r="I1047" s="114"/>
      <c r="J1047" s="122">
        <f>BK1047</f>
        <v>0</v>
      </c>
      <c r="L1047" s="111"/>
      <c r="M1047" s="116"/>
      <c r="P1047" s="117">
        <f>SUM(P1048:P1076)</f>
        <v>0</v>
      </c>
      <c r="R1047" s="117">
        <f>SUM(R1048:R1076)</f>
        <v>1.7563000000000002</v>
      </c>
      <c r="T1047" s="118">
        <f>SUM(T1048:T1076)</f>
        <v>0.31850000000000001</v>
      </c>
      <c r="AR1047" s="112" t="s">
        <v>139</v>
      </c>
      <c r="AT1047" s="119" t="s">
        <v>72</v>
      </c>
      <c r="AU1047" s="119" t="s">
        <v>14</v>
      </c>
      <c r="AY1047" s="112" t="s">
        <v>131</v>
      </c>
      <c r="BK1047" s="120">
        <f>SUM(BK1048:BK1076)</f>
        <v>0</v>
      </c>
    </row>
    <row r="1048" spans="2:65" s="1" customFormat="1" ht="24.15" customHeight="1">
      <c r="B1048" s="32"/>
      <c r="C1048" s="123" t="s">
        <v>924</v>
      </c>
      <c r="D1048" s="123" t="s">
        <v>133</v>
      </c>
      <c r="E1048" s="124" t="s">
        <v>925</v>
      </c>
      <c r="F1048" s="125" t="s">
        <v>926</v>
      </c>
      <c r="G1048" s="126" t="s">
        <v>136</v>
      </c>
      <c r="H1048" s="127">
        <v>182</v>
      </c>
      <c r="I1048" s="128"/>
      <c r="J1048" s="129">
        <f>ROUND(I1048*H1048,2)</f>
        <v>0</v>
      </c>
      <c r="K1048" s="125" t="s">
        <v>137</v>
      </c>
      <c r="L1048" s="32"/>
      <c r="M1048" s="130" t="s">
        <v>19</v>
      </c>
      <c r="N1048" s="131" t="s">
        <v>45</v>
      </c>
      <c r="P1048" s="132">
        <f>O1048*H1048</f>
        <v>0</v>
      </c>
      <c r="Q1048" s="132">
        <v>0</v>
      </c>
      <c r="R1048" s="132">
        <f>Q1048*H1048</f>
        <v>0</v>
      </c>
      <c r="S1048" s="132">
        <v>1.75E-3</v>
      </c>
      <c r="T1048" s="133">
        <f>S1048*H1048</f>
        <v>0.31850000000000001</v>
      </c>
      <c r="AR1048" s="134" t="s">
        <v>253</v>
      </c>
      <c r="AT1048" s="134" t="s">
        <v>133</v>
      </c>
      <c r="AU1048" s="134" t="s">
        <v>139</v>
      </c>
      <c r="AY1048" s="17" t="s">
        <v>131</v>
      </c>
      <c r="BE1048" s="135">
        <f>IF(N1048="základní",J1048,0)</f>
        <v>0</v>
      </c>
      <c r="BF1048" s="135">
        <f>IF(N1048="snížená",J1048,0)</f>
        <v>0</v>
      </c>
      <c r="BG1048" s="135">
        <f>IF(N1048="zákl. přenesená",J1048,0)</f>
        <v>0</v>
      </c>
      <c r="BH1048" s="135">
        <f>IF(N1048="sníž. přenesená",J1048,0)</f>
        <v>0</v>
      </c>
      <c r="BI1048" s="135">
        <f>IF(N1048="nulová",J1048,0)</f>
        <v>0</v>
      </c>
      <c r="BJ1048" s="17" t="s">
        <v>139</v>
      </c>
      <c r="BK1048" s="135">
        <f>ROUND(I1048*H1048,2)</f>
        <v>0</v>
      </c>
      <c r="BL1048" s="17" t="s">
        <v>253</v>
      </c>
      <c r="BM1048" s="134" t="s">
        <v>927</v>
      </c>
    </row>
    <row r="1049" spans="2:65" s="1" customFormat="1" ht="28.8">
      <c r="B1049" s="32"/>
      <c r="D1049" s="136" t="s">
        <v>141</v>
      </c>
      <c r="F1049" s="137" t="s">
        <v>928</v>
      </c>
      <c r="I1049" s="138"/>
      <c r="L1049" s="32"/>
      <c r="M1049" s="139"/>
      <c r="T1049" s="53"/>
      <c r="AT1049" s="17" t="s">
        <v>141</v>
      </c>
      <c r="AU1049" s="17" t="s">
        <v>139</v>
      </c>
    </row>
    <row r="1050" spans="2:65" s="1" customFormat="1" ht="10.199999999999999">
      <c r="B1050" s="32"/>
      <c r="D1050" s="140" t="s">
        <v>143</v>
      </c>
      <c r="F1050" s="141" t="s">
        <v>929</v>
      </c>
      <c r="I1050" s="138"/>
      <c r="L1050" s="32"/>
      <c r="M1050" s="139"/>
      <c r="T1050" s="53"/>
      <c r="AT1050" s="17" t="s">
        <v>143</v>
      </c>
      <c r="AU1050" s="17" t="s">
        <v>139</v>
      </c>
    </row>
    <row r="1051" spans="2:65" s="12" customFormat="1" ht="10.199999999999999">
      <c r="B1051" s="142"/>
      <c r="D1051" s="136" t="s">
        <v>145</v>
      </c>
      <c r="E1051" s="143" t="s">
        <v>19</v>
      </c>
      <c r="F1051" s="144" t="s">
        <v>930</v>
      </c>
      <c r="H1051" s="143" t="s">
        <v>19</v>
      </c>
      <c r="I1051" s="145"/>
      <c r="L1051" s="142"/>
      <c r="M1051" s="146"/>
      <c r="T1051" s="147"/>
      <c r="AT1051" s="143" t="s">
        <v>145</v>
      </c>
      <c r="AU1051" s="143" t="s">
        <v>139</v>
      </c>
      <c r="AV1051" s="12" t="s">
        <v>14</v>
      </c>
      <c r="AW1051" s="12" t="s">
        <v>35</v>
      </c>
      <c r="AX1051" s="12" t="s">
        <v>73</v>
      </c>
      <c r="AY1051" s="143" t="s">
        <v>131</v>
      </c>
    </row>
    <row r="1052" spans="2:65" s="13" customFormat="1" ht="10.199999999999999">
      <c r="B1052" s="148"/>
      <c r="D1052" s="136" t="s">
        <v>145</v>
      </c>
      <c r="E1052" s="149" t="s">
        <v>19</v>
      </c>
      <c r="F1052" s="150" t="s">
        <v>931</v>
      </c>
      <c r="H1052" s="151">
        <v>182</v>
      </c>
      <c r="I1052" s="152"/>
      <c r="L1052" s="148"/>
      <c r="M1052" s="153"/>
      <c r="T1052" s="154"/>
      <c r="AT1052" s="149" t="s">
        <v>145</v>
      </c>
      <c r="AU1052" s="149" t="s">
        <v>139</v>
      </c>
      <c r="AV1052" s="13" t="s">
        <v>139</v>
      </c>
      <c r="AW1052" s="13" t="s">
        <v>35</v>
      </c>
      <c r="AX1052" s="13" t="s">
        <v>14</v>
      </c>
      <c r="AY1052" s="149" t="s">
        <v>131</v>
      </c>
    </row>
    <row r="1053" spans="2:65" s="1" customFormat="1" ht="24.15" customHeight="1">
      <c r="B1053" s="32"/>
      <c r="C1053" s="123" t="s">
        <v>932</v>
      </c>
      <c r="D1053" s="123" t="s">
        <v>133</v>
      </c>
      <c r="E1053" s="124" t="s">
        <v>933</v>
      </c>
      <c r="F1053" s="125" t="s">
        <v>934</v>
      </c>
      <c r="G1053" s="126" t="s">
        <v>136</v>
      </c>
      <c r="H1053" s="127">
        <v>182</v>
      </c>
      <c r="I1053" s="128"/>
      <c r="J1053" s="129">
        <f>ROUND(I1053*H1053,2)</f>
        <v>0</v>
      </c>
      <c r="K1053" s="125" t="s">
        <v>137</v>
      </c>
      <c r="L1053" s="32"/>
      <c r="M1053" s="130" t="s">
        <v>19</v>
      </c>
      <c r="N1053" s="131" t="s">
        <v>45</v>
      </c>
      <c r="P1053" s="132">
        <f>O1053*H1053</f>
        <v>0</v>
      </c>
      <c r="Q1053" s="132">
        <v>0</v>
      </c>
      <c r="R1053" s="132">
        <f>Q1053*H1053</f>
        <v>0</v>
      </c>
      <c r="S1053" s="132">
        <v>0</v>
      </c>
      <c r="T1053" s="133">
        <f>S1053*H1053</f>
        <v>0</v>
      </c>
      <c r="AR1053" s="134" t="s">
        <v>253</v>
      </c>
      <c r="AT1053" s="134" t="s">
        <v>133</v>
      </c>
      <c r="AU1053" s="134" t="s">
        <v>139</v>
      </c>
      <c r="AY1053" s="17" t="s">
        <v>131</v>
      </c>
      <c r="BE1053" s="135">
        <f>IF(N1053="základní",J1053,0)</f>
        <v>0</v>
      </c>
      <c r="BF1053" s="135">
        <f>IF(N1053="snížená",J1053,0)</f>
        <v>0</v>
      </c>
      <c r="BG1053" s="135">
        <f>IF(N1053="zákl. přenesená",J1053,0)</f>
        <v>0</v>
      </c>
      <c r="BH1053" s="135">
        <f>IF(N1053="sníž. přenesená",J1053,0)</f>
        <v>0</v>
      </c>
      <c r="BI1053" s="135">
        <f>IF(N1053="nulová",J1053,0)</f>
        <v>0</v>
      </c>
      <c r="BJ1053" s="17" t="s">
        <v>139</v>
      </c>
      <c r="BK1053" s="135">
        <f>ROUND(I1053*H1053,2)</f>
        <v>0</v>
      </c>
      <c r="BL1053" s="17" t="s">
        <v>253</v>
      </c>
      <c r="BM1053" s="134" t="s">
        <v>935</v>
      </c>
    </row>
    <row r="1054" spans="2:65" s="1" customFormat="1" ht="28.8">
      <c r="B1054" s="32"/>
      <c r="D1054" s="136" t="s">
        <v>141</v>
      </c>
      <c r="F1054" s="137" t="s">
        <v>936</v>
      </c>
      <c r="I1054" s="138"/>
      <c r="L1054" s="32"/>
      <c r="M1054" s="139"/>
      <c r="T1054" s="53"/>
      <c r="AT1054" s="17" t="s">
        <v>141</v>
      </c>
      <c r="AU1054" s="17" t="s">
        <v>139</v>
      </c>
    </row>
    <row r="1055" spans="2:65" s="1" customFormat="1" ht="10.199999999999999">
      <c r="B1055" s="32"/>
      <c r="D1055" s="140" t="s">
        <v>143</v>
      </c>
      <c r="F1055" s="141" t="s">
        <v>937</v>
      </c>
      <c r="I1055" s="138"/>
      <c r="L1055" s="32"/>
      <c r="M1055" s="139"/>
      <c r="T1055" s="53"/>
      <c r="AT1055" s="17" t="s">
        <v>143</v>
      </c>
      <c r="AU1055" s="17" t="s">
        <v>139</v>
      </c>
    </row>
    <row r="1056" spans="2:65" s="12" customFormat="1" ht="10.199999999999999">
      <c r="B1056" s="142"/>
      <c r="D1056" s="136" t="s">
        <v>145</v>
      </c>
      <c r="E1056" s="143" t="s">
        <v>19</v>
      </c>
      <c r="F1056" s="144" t="s">
        <v>938</v>
      </c>
      <c r="H1056" s="143" t="s">
        <v>19</v>
      </c>
      <c r="I1056" s="145"/>
      <c r="L1056" s="142"/>
      <c r="M1056" s="146"/>
      <c r="T1056" s="147"/>
      <c r="AT1056" s="143" t="s">
        <v>145</v>
      </c>
      <c r="AU1056" s="143" t="s">
        <v>139</v>
      </c>
      <c r="AV1056" s="12" t="s">
        <v>14</v>
      </c>
      <c r="AW1056" s="12" t="s">
        <v>35</v>
      </c>
      <c r="AX1056" s="12" t="s">
        <v>73</v>
      </c>
      <c r="AY1056" s="143" t="s">
        <v>131</v>
      </c>
    </row>
    <row r="1057" spans="2:65" s="13" customFormat="1" ht="10.199999999999999">
      <c r="B1057" s="148"/>
      <c r="D1057" s="136" t="s">
        <v>145</v>
      </c>
      <c r="E1057" s="149" t="s">
        <v>19</v>
      </c>
      <c r="F1057" s="150" t="s">
        <v>931</v>
      </c>
      <c r="H1057" s="151">
        <v>182</v>
      </c>
      <c r="I1057" s="152"/>
      <c r="L1057" s="148"/>
      <c r="M1057" s="153"/>
      <c r="T1057" s="154"/>
      <c r="AT1057" s="149" t="s">
        <v>145</v>
      </c>
      <c r="AU1057" s="149" t="s">
        <v>139</v>
      </c>
      <c r="AV1057" s="13" t="s">
        <v>139</v>
      </c>
      <c r="AW1057" s="13" t="s">
        <v>35</v>
      </c>
      <c r="AX1057" s="13" t="s">
        <v>14</v>
      </c>
      <c r="AY1057" s="149" t="s">
        <v>131</v>
      </c>
    </row>
    <row r="1058" spans="2:65" s="1" customFormat="1" ht="24.15" customHeight="1">
      <c r="B1058" s="32"/>
      <c r="C1058" s="162" t="s">
        <v>939</v>
      </c>
      <c r="D1058" s="162" t="s">
        <v>218</v>
      </c>
      <c r="E1058" s="163" t="s">
        <v>940</v>
      </c>
      <c r="F1058" s="164" t="s">
        <v>941</v>
      </c>
      <c r="G1058" s="165" t="s">
        <v>136</v>
      </c>
      <c r="H1058" s="166">
        <v>373.1</v>
      </c>
      <c r="I1058" s="167"/>
      <c r="J1058" s="168">
        <f>ROUND(I1058*H1058,2)</f>
        <v>0</v>
      </c>
      <c r="K1058" s="164" t="s">
        <v>137</v>
      </c>
      <c r="L1058" s="169"/>
      <c r="M1058" s="170" t="s">
        <v>19</v>
      </c>
      <c r="N1058" s="171" t="s">
        <v>45</v>
      </c>
      <c r="P1058" s="132">
        <f>O1058*H1058</f>
        <v>0</v>
      </c>
      <c r="Q1058" s="132">
        <v>4.1999999999999997E-3</v>
      </c>
      <c r="R1058" s="132">
        <f>Q1058*H1058</f>
        <v>1.5670200000000001</v>
      </c>
      <c r="S1058" s="132">
        <v>0</v>
      </c>
      <c r="T1058" s="133">
        <f>S1058*H1058</f>
        <v>0</v>
      </c>
      <c r="AR1058" s="134" t="s">
        <v>427</v>
      </c>
      <c r="AT1058" s="134" t="s">
        <v>218</v>
      </c>
      <c r="AU1058" s="134" t="s">
        <v>139</v>
      </c>
      <c r="AY1058" s="17" t="s">
        <v>131</v>
      </c>
      <c r="BE1058" s="135">
        <f>IF(N1058="základní",J1058,0)</f>
        <v>0</v>
      </c>
      <c r="BF1058" s="135">
        <f>IF(N1058="snížená",J1058,0)</f>
        <v>0</v>
      </c>
      <c r="BG1058" s="135">
        <f>IF(N1058="zákl. přenesená",J1058,0)</f>
        <v>0</v>
      </c>
      <c r="BH1058" s="135">
        <f>IF(N1058="sníž. přenesená",J1058,0)</f>
        <v>0</v>
      </c>
      <c r="BI1058" s="135">
        <f>IF(N1058="nulová",J1058,0)</f>
        <v>0</v>
      </c>
      <c r="BJ1058" s="17" t="s">
        <v>139</v>
      </c>
      <c r="BK1058" s="135">
        <f>ROUND(I1058*H1058,2)</f>
        <v>0</v>
      </c>
      <c r="BL1058" s="17" t="s">
        <v>253</v>
      </c>
      <c r="BM1058" s="134" t="s">
        <v>942</v>
      </c>
    </row>
    <row r="1059" spans="2:65" s="1" customFormat="1" ht="19.2">
      <c r="B1059" s="32"/>
      <c r="D1059" s="136" t="s">
        <v>141</v>
      </c>
      <c r="F1059" s="137" t="s">
        <v>941</v>
      </c>
      <c r="I1059" s="138"/>
      <c r="L1059" s="32"/>
      <c r="M1059" s="139"/>
      <c r="T1059" s="53"/>
      <c r="AT1059" s="17" t="s">
        <v>141</v>
      </c>
      <c r="AU1059" s="17" t="s">
        <v>139</v>
      </c>
    </row>
    <row r="1060" spans="2:65" s="13" customFormat="1" ht="10.199999999999999">
      <c r="B1060" s="148"/>
      <c r="D1060" s="136" t="s">
        <v>145</v>
      </c>
      <c r="F1060" s="150" t="s">
        <v>943</v>
      </c>
      <c r="H1060" s="151">
        <v>373.1</v>
      </c>
      <c r="I1060" s="152"/>
      <c r="L1060" s="148"/>
      <c r="M1060" s="153"/>
      <c r="T1060" s="154"/>
      <c r="AT1060" s="149" t="s">
        <v>145</v>
      </c>
      <c r="AU1060" s="149" t="s">
        <v>139</v>
      </c>
      <c r="AV1060" s="13" t="s">
        <v>139</v>
      </c>
      <c r="AW1060" s="13" t="s">
        <v>4</v>
      </c>
      <c r="AX1060" s="13" t="s">
        <v>14</v>
      </c>
      <c r="AY1060" s="149" t="s">
        <v>131</v>
      </c>
    </row>
    <row r="1061" spans="2:65" s="1" customFormat="1" ht="16.5" customHeight="1">
      <c r="B1061" s="32"/>
      <c r="C1061" s="123" t="s">
        <v>944</v>
      </c>
      <c r="D1061" s="123" t="s">
        <v>133</v>
      </c>
      <c r="E1061" s="124" t="s">
        <v>945</v>
      </c>
      <c r="F1061" s="125" t="s">
        <v>946</v>
      </c>
      <c r="G1061" s="126" t="s">
        <v>136</v>
      </c>
      <c r="H1061" s="127">
        <v>182</v>
      </c>
      <c r="I1061" s="128"/>
      <c r="J1061" s="129">
        <f>ROUND(I1061*H1061,2)</f>
        <v>0</v>
      </c>
      <c r="K1061" s="125" t="s">
        <v>137</v>
      </c>
      <c r="L1061" s="32"/>
      <c r="M1061" s="130" t="s">
        <v>19</v>
      </c>
      <c r="N1061" s="131" t="s">
        <v>45</v>
      </c>
      <c r="P1061" s="132">
        <f>O1061*H1061</f>
        <v>0</v>
      </c>
      <c r="Q1061" s="132">
        <v>8.0999999999999996E-4</v>
      </c>
      <c r="R1061" s="132">
        <f>Q1061*H1061</f>
        <v>0.14742</v>
      </c>
      <c r="S1061" s="132">
        <v>0</v>
      </c>
      <c r="T1061" s="133">
        <f>S1061*H1061</f>
        <v>0</v>
      </c>
      <c r="AR1061" s="134" t="s">
        <v>253</v>
      </c>
      <c r="AT1061" s="134" t="s">
        <v>133</v>
      </c>
      <c r="AU1061" s="134" t="s">
        <v>139</v>
      </c>
      <c r="AY1061" s="17" t="s">
        <v>131</v>
      </c>
      <c r="BE1061" s="135">
        <f>IF(N1061="základní",J1061,0)</f>
        <v>0</v>
      </c>
      <c r="BF1061" s="135">
        <f>IF(N1061="snížená",J1061,0)</f>
        <v>0</v>
      </c>
      <c r="BG1061" s="135">
        <f>IF(N1061="zákl. přenesená",J1061,0)</f>
        <v>0</v>
      </c>
      <c r="BH1061" s="135">
        <f>IF(N1061="sníž. přenesená",J1061,0)</f>
        <v>0</v>
      </c>
      <c r="BI1061" s="135">
        <f>IF(N1061="nulová",J1061,0)</f>
        <v>0</v>
      </c>
      <c r="BJ1061" s="17" t="s">
        <v>139</v>
      </c>
      <c r="BK1061" s="135">
        <f>ROUND(I1061*H1061,2)</f>
        <v>0</v>
      </c>
      <c r="BL1061" s="17" t="s">
        <v>253</v>
      </c>
      <c r="BM1061" s="134" t="s">
        <v>947</v>
      </c>
    </row>
    <row r="1062" spans="2:65" s="1" customFormat="1" ht="19.2">
      <c r="B1062" s="32"/>
      <c r="D1062" s="136" t="s">
        <v>141</v>
      </c>
      <c r="F1062" s="137" t="s">
        <v>948</v>
      </c>
      <c r="I1062" s="138"/>
      <c r="L1062" s="32"/>
      <c r="M1062" s="139"/>
      <c r="T1062" s="53"/>
      <c r="AT1062" s="17" t="s">
        <v>141</v>
      </c>
      <c r="AU1062" s="17" t="s">
        <v>139</v>
      </c>
    </row>
    <row r="1063" spans="2:65" s="1" customFormat="1" ht="10.199999999999999">
      <c r="B1063" s="32"/>
      <c r="D1063" s="140" t="s">
        <v>143</v>
      </c>
      <c r="F1063" s="141" t="s">
        <v>949</v>
      </c>
      <c r="I1063" s="138"/>
      <c r="L1063" s="32"/>
      <c r="M1063" s="139"/>
      <c r="T1063" s="53"/>
      <c r="AT1063" s="17" t="s">
        <v>143</v>
      </c>
      <c r="AU1063" s="17" t="s">
        <v>139</v>
      </c>
    </row>
    <row r="1064" spans="2:65" s="12" customFormat="1" ht="10.199999999999999">
      <c r="B1064" s="142"/>
      <c r="D1064" s="136" t="s">
        <v>145</v>
      </c>
      <c r="E1064" s="143" t="s">
        <v>19</v>
      </c>
      <c r="F1064" s="144" t="s">
        <v>938</v>
      </c>
      <c r="H1064" s="143" t="s">
        <v>19</v>
      </c>
      <c r="I1064" s="145"/>
      <c r="L1064" s="142"/>
      <c r="M1064" s="146"/>
      <c r="T1064" s="147"/>
      <c r="AT1064" s="143" t="s">
        <v>145</v>
      </c>
      <c r="AU1064" s="143" t="s">
        <v>139</v>
      </c>
      <c r="AV1064" s="12" t="s">
        <v>14</v>
      </c>
      <c r="AW1064" s="12" t="s">
        <v>35</v>
      </c>
      <c r="AX1064" s="12" t="s">
        <v>73</v>
      </c>
      <c r="AY1064" s="143" t="s">
        <v>131</v>
      </c>
    </row>
    <row r="1065" spans="2:65" s="13" customFormat="1" ht="10.199999999999999">
      <c r="B1065" s="148"/>
      <c r="D1065" s="136" t="s">
        <v>145</v>
      </c>
      <c r="E1065" s="149" t="s">
        <v>19</v>
      </c>
      <c r="F1065" s="150" t="s">
        <v>931</v>
      </c>
      <c r="H1065" s="151">
        <v>182</v>
      </c>
      <c r="I1065" s="152"/>
      <c r="L1065" s="148"/>
      <c r="M1065" s="153"/>
      <c r="T1065" s="154"/>
      <c r="AT1065" s="149" t="s">
        <v>145</v>
      </c>
      <c r="AU1065" s="149" t="s">
        <v>139</v>
      </c>
      <c r="AV1065" s="13" t="s">
        <v>139</v>
      </c>
      <c r="AW1065" s="13" t="s">
        <v>35</v>
      </c>
      <c r="AX1065" s="13" t="s">
        <v>14</v>
      </c>
      <c r="AY1065" s="149" t="s">
        <v>131</v>
      </c>
    </row>
    <row r="1066" spans="2:65" s="1" customFormat="1" ht="24.15" customHeight="1">
      <c r="B1066" s="32"/>
      <c r="C1066" s="123" t="s">
        <v>950</v>
      </c>
      <c r="D1066" s="123" t="s">
        <v>133</v>
      </c>
      <c r="E1066" s="124" t="s">
        <v>951</v>
      </c>
      <c r="F1066" s="125" t="s">
        <v>952</v>
      </c>
      <c r="G1066" s="126" t="s">
        <v>136</v>
      </c>
      <c r="H1066" s="127">
        <v>182</v>
      </c>
      <c r="I1066" s="128"/>
      <c r="J1066" s="129">
        <f>ROUND(I1066*H1066,2)</f>
        <v>0</v>
      </c>
      <c r="K1066" s="125" t="s">
        <v>137</v>
      </c>
      <c r="L1066" s="32"/>
      <c r="M1066" s="130" t="s">
        <v>19</v>
      </c>
      <c r="N1066" s="131" t="s">
        <v>45</v>
      </c>
      <c r="P1066" s="132">
        <f>O1066*H1066</f>
        <v>0</v>
      </c>
      <c r="Q1066" s="132">
        <v>1.0000000000000001E-5</v>
      </c>
      <c r="R1066" s="132">
        <f>Q1066*H1066</f>
        <v>1.8200000000000002E-3</v>
      </c>
      <c r="S1066" s="132">
        <v>0</v>
      </c>
      <c r="T1066" s="133">
        <f>S1066*H1066</f>
        <v>0</v>
      </c>
      <c r="AR1066" s="134" t="s">
        <v>253</v>
      </c>
      <c r="AT1066" s="134" t="s">
        <v>133</v>
      </c>
      <c r="AU1066" s="134" t="s">
        <v>139</v>
      </c>
      <c r="AY1066" s="17" t="s">
        <v>131</v>
      </c>
      <c r="BE1066" s="135">
        <f>IF(N1066="základní",J1066,0)</f>
        <v>0</v>
      </c>
      <c r="BF1066" s="135">
        <f>IF(N1066="snížená",J1066,0)</f>
        <v>0</v>
      </c>
      <c r="BG1066" s="135">
        <f>IF(N1066="zákl. přenesená",J1066,0)</f>
        <v>0</v>
      </c>
      <c r="BH1066" s="135">
        <f>IF(N1066="sníž. přenesená",J1066,0)</f>
        <v>0</v>
      </c>
      <c r="BI1066" s="135">
        <f>IF(N1066="nulová",J1066,0)</f>
        <v>0</v>
      </c>
      <c r="BJ1066" s="17" t="s">
        <v>139</v>
      </c>
      <c r="BK1066" s="135">
        <f>ROUND(I1066*H1066,2)</f>
        <v>0</v>
      </c>
      <c r="BL1066" s="17" t="s">
        <v>253</v>
      </c>
      <c r="BM1066" s="134" t="s">
        <v>953</v>
      </c>
    </row>
    <row r="1067" spans="2:65" s="1" customFormat="1" ht="28.8">
      <c r="B1067" s="32"/>
      <c r="D1067" s="136" t="s">
        <v>141</v>
      </c>
      <c r="F1067" s="137" t="s">
        <v>954</v>
      </c>
      <c r="I1067" s="138"/>
      <c r="L1067" s="32"/>
      <c r="M1067" s="139"/>
      <c r="T1067" s="53"/>
      <c r="AT1067" s="17" t="s">
        <v>141</v>
      </c>
      <c r="AU1067" s="17" t="s">
        <v>139</v>
      </c>
    </row>
    <row r="1068" spans="2:65" s="1" customFormat="1" ht="10.199999999999999">
      <c r="B1068" s="32"/>
      <c r="D1068" s="140" t="s">
        <v>143</v>
      </c>
      <c r="F1068" s="141" t="s">
        <v>955</v>
      </c>
      <c r="I1068" s="138"/>
      <c r="L1068" s="32"/>
      <c r="M1068" s="139"/>
      <c r="T1068" s="53"/>
      <c r="AT1068" s="17" t="s">
        <v>143</v>
      </c>
      <c r="AU1068" s="17" t="s">
        <v>139</v>
      </c>
    </row>
    <row r="1069" spans="2:65" s="12" customFormat="1" ht="10.199999999999999">
      <c r="B1069" s="142"/>
      <c r="D1069" s="136" t="s">
        <v>145</v>
      </c>
      <c r="E1069" s="143" t="s">
        <v>19</v>
      </c>
      <c r="F1069" s="144" t="s">
        <v>938</v>
      </c>
      <c r="H1069" s="143" t="s">
        <v>19</v>
      </c>
      <c r="I1069" s="145"/>
      <c r="L1069" s="142"/>
      <c r="M1069" s="146"/>
      <c r="T1069" s="147"/>
      <c r="AT1069" s="143" t="s">
        <v>145</v>
      </c>
      <c r="AU1069" s="143" t="s">
        <v>139</v>
      </c>
      <c r="AV1069" s="12" t="s">
        <v>14</v>
      </c>
      <c r="AW1069" s="12" t="s">
        <v>35</v>
      </c>
      <c r="AX1069" s="12" t="s">
        <v>73</v>
      </c>
      <c r="AY1069" s="143" t="s">
        <v>131</v>
      </c>
    </row>
    <row r="1070" spans="2:65" s="13" customFormat="1" ht="10.199999999999999">
      <c r="B1070" s="148"/>
      <c r="D1070" s="136" t="s">
        <v>145</v>
      </c>
      <c r="E1070" s="149" t="s">
        <v>19</v>
      </c>
      <c r="F1070" s="150" t="s">
        <v>931</v>
      </c>
      <c r="H1070" s="151">
        <v>182</v>
      </c>
      <c r="I1070" s="152"/>
      <c r="L1070" s="148"/>
      <c r="M1070" s="153"/>
      <c r="T1070" s="154"/>
      <c r="AT1070" s="149" t="s">
        <v>145</v>
      </c>
      <c r="AU1070" s="149" t="s">
        <v>139</v>
      </c>
      <c r="AV1070" s="13" t="s">
        <v>139</v>
      </c>
      <c r="AW1070" s="13" t="s">
        <v>35</v>
      </c>
      <c r="AX1070" s="13" t="s">
        <v>14</v>
      </c>
      <c r="AY1070" s="149" t="s">
        <v>131</v>
      </c>
    </row>
    <row r="1071" spans="2:65" s="1" customFormat="1" ht="37.799999999999997" customHeight="1">
      <c r="B1071" s="32"/>
      <c r="C1071" s="162" t="s">
        <v>956</v>
      </c>
      <c r="D1071" s="162" t="s">
        <v>218</v>
      </c>
      <c r="E1071" s="163" t="s">
        <v>957</v>
      </c>
      <c r="F1071" s="164" t="s">
        <v>958</v>
      </c>
      <c r="G1071" s="165" t="s">
        <v>136</v>
      </c>
      <c r="H1071" s="166">
        <v>200.2</v>
      </c>
      <c r="I1071" s="167"/>
      <c r="J1071" s="168">
        <f>ROUND(I1071*H1071,2)</f>
        <v>0</v>
      </c>
      <c r="K1071" s="164" t="s">
        <v>137</v>
      </c>
      <c r="L1071" s="169"/>
      <c r="M1071" s="170" t="s">
        <v>19</v>
      </c>
      <c r="N1071" s="171" t="s">
        <v>45</v>
      </c>
      <c r="P1071" s="132">
        <f>O1071*H1071</f>
        <v>0</v>
      </c>
      <c r="Q1071" s="132">
        <v>2.0000000000000001E-4</v>
      </c>
      <c r="R1071" s="132">
        <f>Q1071*H1071</f>
        <v>4.0039999999999999E-2</v>
      </c>
      <c r="S1071" s="132">
        <v>0</v>
      </c>
      <c r="T1071" s="133">
        <f>S1071*H1071</f>
        <v>0</v>
      </c>
      <c r="AR1071" s="134" t="s">
        <v>427</v>
      </c>
      <c r="AT1071" s="134" t="s">
        <v>218</v>
      </c>
      <c r="AU1071" s="134" t="s">
        <v>139</v>
      </c>
      <c r="AY1071" s="17" t="s">
        <v>131</v>
      </c>
      <c r="BE1071" s="135">
        <f>IF(N1071="základní",J1071,0)</f>
        <v>0</v>
      </c>
      <c r="BF1071" s="135">
        <f>IF(N1071="snížená",J1071,0)</f>
        <v>0</v>
      </c>
      <c r="BG1071" s="135">
        <f>IF(N1071="zákl. přenesená",J1071,0)</f>
        <v>0</v>
      </c>
      <c r="BH1071" s="135">
        <f>IF(N1071="sníž. přenesená",J1071,0)</f>
        <v>0</v>
      </c>
      <c r="BI1071" s="135">
        <f>IF(N1071="nulová",J1071,0)</f>
        <v>0</v>
      </c>
      <c r="BJ1071" s="17" t="s">
        <v>139</v>
      </c>
      <c r="BK1071" s="135">
        <f>ROUND(I1071*H1071,2)</f>
        <v>0</v>
      </c>
      <c r="BL1071" s="17" t="s">
        <v>253</v>
      </c>
      <c r="BM1071" s="134" t="s">
        <v>959</v>
      </c>
    </row>
    <row r="1072" spans="2:65" s="1" customFormat="1" ht="19.2">
      <c r="B1072" s="32"/>
      <c r="D1072" s="136" t="s">
        <v>141</v>
      </c>
      <c r="F1072" s="137" t="s">
        <v>958</v>
      </c>
      <c r="I1072" s="138"/>
      <c r="L1072" s="32"/>
      <c r="M1072" s="139"/>
      <c r="T1072" s="53"/>
      <c r="AT1072" s="17" t="s">
        <v>141</v>
      </c>
      <c r="AU1072" s="17" t="s">
        <v>139</v>
      </c>
    </row>
    <row r="1073" spans="2:65" s="13" customFormat="1" ht="10.199999999999999">
      <c r="B1073" s="148"/>
      <c r="D1073" s="136" t="s">
        <v>145</v>
      </c>
      <c r="F1073" s="150" t="s">
        <v>960</v>
      </c>
      <c r="H1073" s="151">
        <v>200.2</v>
      </c>
      <c r="I1073" s="152"/>
      <c r="L1073" s="148"/>
      <c r="M1073" s="153"/>
      <c r="T1073" s="154"/>
      <c r="AT1073" s="149" t="s">
        <v>145</v>
      </c>
      <c r="AU1073" s="149" t="s">
        <v>139</v>
      </c>
      <c r="AV1073" s="13" t="s">
        <v>139</v>
      </c>
      <c r="AW1073" s="13" t="s">
        <v>4</v>
      </c>
      <c r="AX1073" s="13" t="s">
        <v>14</v>
      </c>
      <c r="AY1073" s="149" t="s">
        <v>131</v>
      </c>
    </row>
    <row r="1074" spans="2:65" s="1" customFormat="1" ht="24.15" customHeight="1">
      <c r="B1074" s="32"/>
      <c r="C1074" s="123" t="s">
        <v>961</v>
      </c>
      <c r="D1074" s="123" t="s">
        <v>133</v>
      </c>
      <c r="E1074" s="124" t="s">
        <v>962</v>
      </c>
      <c r="F1074" s="125" t="s">
        <v>963</v>
      </c>
      <c r="G1074" s="126" t="s">
        <v>197</v>
      </c>
      <c r="H1074" s="127">
        <v>1.756</v>
      </c>
      <c r="I1074" s="128"/>
      <c r="J1074" s="129">
        <f>ROUND(I1074*H1074,2)</f>
        <v>0</v>
      </c>
      <c r="K1074" s="125" t="s">
        <v>137</v>
      </c>
      <c r="L1074" s="32"/>
      <c r="M1074" s="130" t="s">
        <v>19</v>
      </c>
      <c r="N1074" s="131" t="s">
        <v>45</v>
      </c>
      <c r="P1074" s="132">
        <f>O1074*H1074</f>
        <v>0</v>
      </c>
      <c r="Q1074" s="132">
        <v>0</v>
      </c>
      <c r="R1074" s="132">
        <f>Q1074*H1074</f>
        <v>0</v>
      </c>
      <c r="S1074" s="132">
        <v>0</v>
      </c>
      <c r="T1074" s="133">
        <f>S1074*H1074</f>
        <v>0</v>
      </c>
      <c r="AR1074" s="134" t="s">
        <v>253</v>
      </c>
      <c r="AT1074" s="134" t="s">
        <v>133</v>
      </c>
      <c r="AU1074" s="134" t="s">
        <v>139</v>
      </c>
      <c r="AY1074" s="17" t="s">
        <v>131</v>
      </c>
      <c r="BE1074" s="135">
        <f>IF(N1074="základní",J1074,0)</f>
        <v>0</v>
      </c>
      <c r="BF1074" s="135">
        <f>IF(N1074="snížená",J1074,0)</f>
        <v>0</v>
      </c>
      <c r="BG1074" s="135">
        <f>IF(N1074="zákl. přenesená",J1074,0)</f>
        <v>0</v>
      </c>
      <c r="BH1074" s="135">
        <f>IF(N1074="sníž. přenesená",J1074,0)</f>
        <v>0</v>
      </c>
      <c r="BI1074" s="135">
        <f>IF(N1074="nulová",J1074,0)</f>
        <v>0</v>
      </c>
      <c r="BJ1074" s="17" t="s">
        <v>139</v>
      </c>
      <c r="BK1074" s="135">
        <f>ROUND(I1074*H1074,2)</f>
        <v>0</v>
      </c>
      <c r="BL1074" s="17" t="s">
        <v>253</v>
      </c>
      <c r="BM1074" s="134" t="s">
        <v>964</v>
      </c>
    </row>
    <row r="1075" spans="2:65" s="1" customFormat="1" ht="28.8">
      <c r="B1075" s="32"/>
      <c r="D1075" s="136" t="s">
        <v>141</v>
      </c>
      <c r="F1075" s="137" t="s">
        <v>965</v>
      </c>
      <c r="I1075" s="138"/>
      <c r="L1075" s="32"/>
      <c r="M1075" s="139"/>
      <c r="T1075" s="53"/>
      <c r="AT1075" s="17" t="s">
        <v>141</v>
      </c>
      <c r="AU1075" s="17" t="s">
        <v>139</v>
      </c>
    </row>
    <row r="1076" spans="2:65" s="1" customFormat="1" ht="10.199999999999999">
      <c r="B1076" s="32"/>
      <c r="D1076" s="140" t="s">
        <v>143</v>
      </c>
      <c r="F1076" s="141" t="s">
        <v>966</v>
      </c>
      <c r="I1076" s="138"/>
      <c r="L1076" s="32"/>
      <c r="M1076" s="139"/>
      <c r="T1076" s="53"/>
      <c r="AT1076" s="17" t="s">
        <v>143</v>
      </c>
      <c r="AU1076" s="17" t="s">
        <v>139</v>
      </c>
    </row>
    <row r="1077" spans="2:65" s="11" customFormat="1" ht="22.8" customHeight="1">
      <c r="B1077" s="111"/>
      <c r="D1077" s="112" t="s">
        <v>72</v>
      </c>
      <c r="E1077" s="121" t="s">
        <v>967</v>
      </c>
      <c r="F1077" s="121" t="s">
        <v>968</v>
      </c>
      <c r="I1077" s="114"/>
      <c r="J1077" s="122">
        <f>BK1077</f>
        <v>0</v>
      </c>
      <c r="L1077" s="111"/>
      <c r="M1077" s="116"/>
      <c r="P1077" s="117">
        <f>SUM(P1078:P1080)</f>
        <v>0</v>
      </c>
      <c r="R1077" s="117">
        <f>SUM(R1078:R1080)</f>
        <v>3.0000000000000001E-3</v>
      </c>
      <c r="T1077" s="118">
        <f>SUM(T1078:T1080)</f>
        <v>0</v>
      </c>
      <c r="AR1077" s="112" t="s">
        <v>139</v>
      </c>
      <c r="AT1077" s="119" t="s">
        <v>72</v>
      </c>
      <c r="AU1077" s="119" t="s">
        <v>14</v>
      </c>
      <c r="AY1077" s="112" t="s">
        <v>131</v>
      </c>
      <c r="BK1077" s="120">
        <f>SUM(BK1078:BK1080)</f>
        <v>0</v>
      </c>
    </row>
    <row r="1078" spans="2:65" s="1" customFormat="1" ht="24.15" customHeight="1">
      <c r="B1078" s="32"/>
      <c r="C1078" s="123" t="s">
        <v>969</v>
      </c>
      <c r="D1078" s="123" t="s">
        <v>133</v>
      </c>
      <c r="E1078" s="124" t="s">
        <v>970</v>
      </c>
      <c r="F1078" s="125" t="s">
        <v>971</v>
      </c>
      <c r="G1078" s="126" t="s">
        <v>263</v>
      </c>
      <c r="H1078" s="127">
        <v>2</v>
      </c>
      <c r="I1078" s="128"/>
      <c r="J1078" s="129">
        <f>ROUND(I1078*H1078,2)</f>
        <v>0</v>
      </c>
      <c r="K1078" s="125" t="s">
        <v>137</v>
      </c>
      <c r="L1078" s="32"/>
      <c r="M1078" s="130" t="s">
        <v>19</v>
      </c>
      <c r="N1078" s="131" t="s">
        <v>45</v>
      </c>
      <c r="P1078" s="132">
        <f>O1078*H1078</f>
        <v>0</v>
      </c>
      <c r="Q1078" s="132">
        <v>1.5E-3</v>
      </c>
      <c r="R1078" s="132">
        <f>Q1078*H1078</f>
        <v>3.0000000000000001E-3</v>
      </c>
      <c r="S1078" s="132">
        <v>0</v>
      </c>
      <c r="T1078" s="133">
        <f>S1078*H1078</f>
        <v>0</v>
      </c>
      <c r="AR1078" s="134" t="s">
        <v>253</v>
      </c>
      <c r="AT1078" s="134" t="s">
        <v>133</v>
      </c>
      <c r="AU1078" s="134" t="s">
        <v>139</v>
      </c>
      <c r="AY1078" s="17" t="s">
        <v>131</v>
      </c>
      <c r="BE1078" s="135">
        <f>IF(N1078="základní",J1078,0)</f>
        <v>0</v>
      </c>
      <c r="BF1078" s="135">
        <f>IF(N1078="snížená",J1078,0)</f>
        <v>0</v>
      </c>
      <c r="BG1078" s="135">
        <f>IF(N1078="zákl. přenesená",J1078,0)</f>
        <v>0</v>
      </c>
      <c r="BH1078" s="135">
        <f>IF(N1078="sníž. přenesená",J1078,0)</f>
        <v>0</v>
      </c>
      <c r="BI1078" s="135">
        <f>IF(N1078="nulová",J1078,0)</f>
        <v>0</v>
      </c>
      <c r="BJ1078" s="17" t="s">
        <v>139</v>
      </c>
      <c r="BK1078" s="135">
        <f>ROUND(I1078*H1078,2)</f>
        <v>0</v>
      </c>
      <c r="BL1078" s="17" t="s">
        <v>253</v>
      </c>
      <c r="BM1078" s="134" t="s">
        <v>972</v>
      </c>
    </row>
    <row r="1079" spans="2:65" s="1" customFormat="1" ht="19.2">
      <c r="B1079" s="32"/>
      <c r="D1079" s="136" t="s">
        <v>141</v>
      </c>
      <c r="F1079" s="137" t="s">
        <v>973</v>
      </c>
      <c r="I1079" s="138"/>
      <c r="L1079" s="32"/>
      <c r="M1079" s="139"/>
      <c r="T1079" s="53"/>
      <c r="AT1079" s="17" t="s">
        <v>141</v>
      </c>
      <c r="AU1079" s="17" t="s">
        <v>139</v>
      </c>
    </row>
    <row r="1080" spans="2:65" s="1" customFormat="1" ht="10.199999999999999">
      <c r="B1080" s="32"/>
      <c r="D1080" s="140" t="s">
        <v>143</v>
      </c>
      <c r="F1080" s="141" t="s">
        <v>974</v>
      </c>
      <c r="I1080" s="138"/>
      <c r="L1080" s="32"/>
      <c r="M1080" s="139"/>
      <c r="T1080" s="53"/>
      <c r="AT1080" s="17" t="s">
        <v>143</v>
      </c>
      <c r="AU1080" s="17" t="s">
        <v>139</v>
      </c>
    </row>
    <row r="1081" spans="2:65" s="11" customFormat="1" ht="22.8" customHeight="1">
      <c r="B1081" s="111"/>
      <c r="D1081" s="112" t="s">
        <v>72</v>
      </c>
      <c r="E1081" s="121" t="s">
        <v>975</v>
      </c>
      <c r="F1081" s="121" t="s">
        <v>976</v>
      </c>
      <c r="I1081" s="114"/>
      <c r="J1081" s="122">
        <f>BK1081</f>
        <v>0</v>
      </c>
      <c r="L1081" s="111"/>
      <c r="M1081" s="116"/>
      <c r="P1081" s="117">
        <f>SUM(P1082:P1128)</f>
        <v>0</v>
      </c>
      <c r="R1081" s="117">
        <f>SUM(R1082:R1128)</f>
        <v>0.15531000000000003</v>
      </c>
      <c r="T1081" s="118">
        <f>SUM(T1082:T1128)</f>
        <v>0</v>
      </c>
      <c r="AR1081" s="112" t="s">
        <v>139</v>
      </c>
      <c r="AT1081" s="119" t="s">
        <v>72</v>
      </c>
      <c r="AU1081" s="119" t="s">
        <v>14</v>
      </c>
      <c r="AY1081" s="112" t="s">
        <v>131</v>
      </c>
      <c r="BK1081" s="120">
        <f>SUM(BK1082:BK1128)</f>
        <v>0</v>
      </c>
    </row>
    <row r="1082" spans="2:65" s="1" customFormat="1" ht="24.15" customHeight="1">
      <c r="B1082" s="32"/>
      <c r="C1082" s="123" t="s">
        <v>977</v>
      </c>
      <c r="D1082" s="123" t="s">
        <v>133</v>
      </c>
      <c r="E1082" s="124" t="s">
        <v>978</v>
      </c>
      <c r="F1082" s="125" t="s">
        <v>979</v>
      </c>
      <c r="G1082" s="126" t="s">
        <v>263</v>
      </c>
      <c r="H1082" s="127">
        <v>1</v>
      </c>
      <c r="I1082" s="128"/>
      <c r="J1082" s="129">
        <f>ROUND(I1082*H1082,2)</f>
        <v>0</v>
      </c>
      <c r="K1082" s="125" t="s">
        <v>137</v>
      </c>
      <c r="L1082" s="32"/>
      <c r="M1082" s="130" t="s">
        <v>19</v>
      </c>
      <c r="N1082" s="131" t="s">
        <v>45</v>
      </c>
      <c r="P1082" s="132">
        <f>O1082*H1082</f>
        <v>0</v>
      </c>
      <c r="Q1082" s="132">
        <v>0</v>
      </c>
      <c r="R1082" s="132">
        <f>Q1082*H1082</f>
        <v>0</v>
      </c>
      <c r="S1082" s="132">
        <v>0</v>
      </c>
      <c r="T1082" s="133">
        <f>S1082*H1082</f>
        <v>0</v>
      </c>
      <c r="AR1082" s="134" t="s">
        <v>253</v>
      </c>
      <c r="AT1082" s="134" t="s">
        <v>133</v>
      </c>
      <c r="AU1082" s="134" t="s">
        <v>139</v>
      </c>
      <c r="AY1082" s="17" t="s">
        <v>131</v>
      </c>
      <c r="BE1082" s="135">
        <f>IF(N1082="základní",J1082,0)</f>
        <v>0</v>
      </c>
      <c r="BF1082" s="135">
        <f>IF(N1082="snížená",J1082,0)</f>
        <v>0</v>
      </c>
      <c r="BG1082" s="135">
        <f>IF(N1082="zákl. přenesená",J1082,0)</f>
        <v>0</v>
      </c>
      <c r="BH1082" s="135">
        <f>IF(N1082="sníž. přenesená",J1082,0)</f>
        <v>0</v>
      </c>
      <c r="BI1082" s="135">
        <f>IF(N1082="nulová",J1082,0)</f>
        <v>0</v>
      </c>
      <c r="BJ1082" s="17" t="s">
        <v>139</v>
      </c>
      <c r="BK1082" s="135">
        <f>ROUND(I1082*H1082,2)</f>
        <v>0</v>
      </c>
      <c r="BL1082" s="17" t="s">
        <v>253</v>
      </c>
      <c r="BM1082" s="134" t="s">
        <v>980</v>
      </c>
    </row>
    <row r="1083" spans="2:65" s="1" customFormat="1" ht="28.8">
      <c r="B1083" s="32"/>
      <c r="D1083" s="136" t="s">
        <v>141</v>
      </c>
      <c r="F1083" s="137" t="s">
        <v>981</v>
      </c>
      <c r="I1083" s="138"/>
      <c r="L1083" s="32"/>
      <c r="M1083" s="139"/>
      <c r="T1083" s="53"/>
      <c r="AT1083" s="17" t="s">
        <v>141</v>
      </c>
      <c r="AU1083" s="17" t="s">
        <v>139</v>
      </c>
    </row>
    <row r="1084" spans="2:65" s="1" customFormat="1" ht="10.199999999999999">
      <c r="B1084" s="32"/>
      <c r="D1084" s="140" t="s">
        <v>143</v>
      </c>
      <c r="F1084" s="141" t="s">
        <v>982</v>
      </c>
      <c r="I1084" s="138"/>
      <c r="L1084" s="32"/>
      <c r="M1084" s="139"/>
      <c r="T1084" s="53"/>
      <c r="AT1084" s="17" t="s">
        <v>143</v>
      </c>
      <c r="AU1084" s="17" t="s">
        <v>139</v>
      </c>
    </row>
    <row r="1085" spans="2:65" s="1" customFormat="1" ht="24.15" customHeight="1">
      <c r="B1085" s="32"/>
      <c r="C1085" s="123" t="s">
        <v>983</v>
      </c>
      <c r="D1085" s="123" t="s">
        <v>133</v>
      </c>
      <c r="E1085" s="124" t="s">
        <v>984</v>
      </c>
      <c r="F1085" s="125" t="s">
        <v>985</v>
      </c>
      <c r="G1085" s="126" t="s">
        <v>263</v>
      </c>
      <c r="H1085" s="127">
        <v>1</v>
      </c>
      <c r="I1085" s="128"/>
      <c r="J1085" s="129">
        <f>ROUND(I1085*H1085,2)</f>
        <v>0</v>
      </c>
      <c r="K1085" s="125" t="s">
        <v>137</v>
      </c>
      <c r="L1085" s="32"/>
      <c r="M1085" s="130" t="s">
        <v>19</v>
      </c>
      <c r="N1085" s="131" t="s">
        <v>45</v>
      </c>
      <c r="P1085" s="132">
        <f>O1085*H1085</f>
        <v>0</v>
      </c>
      <c r="Q1085" s="132">
        <v>0</v>
      </c>
      <c r="R1085" s="132">
        <f>Q1085*H1085</f>
        <v>0</v>
      </c>
      <c r="S1085" s="132">
        <v>0</v>
      </c>
      <c r="T1085" s="133">
        <f>S1085*H1085</f>
        <v>0</v>
      </c>
      <c r="AR1085" s="134" t="s">
        <v>253</v>
      </c>
      <c r="AT1085" s="134" t="s">
        <v>133</v>
      </c>
      <c r="AU1085" s="134" t="s">
        <v>139</v>
      </c>
      <c r="AY1085" s="17" t="s">
        <v>131</v>
      </c>
      <c r="BE1085" s="135">
        <f>IF(N1085="základní",J1085,0)</f>
        <v>0</v>
      </c>
      <c r="BF1085" s="135">
        <f>IF(N1085="snížená",J1085,0)</f>
        <v>0</v>
      </c>
      <c r="BG1085" s="135">
        <f>IF(N1085="zákl. přenesená",J1085,0)</f>
        <v>0</v>
      </c>
      <c r="BH1085" s="135">
        <f>IF(N1085="sníž. přenesená",J1085,0)</f>
        <v>0</v>
      </c>
      <c r="BI1085" s="135">
        <f>IF(N1085="nulová",J1085,0)</f>
        <v>0</v>
      </c>
      <c r="BJ1085" s="17" t="s">
        <v>139</v>
      </c>
      <c r="BK1085" s="135">
        <f>ROUND(I1085*H1085,2)</f>
        <v>0</v>
      </c>
      <c r="BL1085" s="17" t="s">
        <v>253</v>
      </c>
      <c r="BM1085" s="134" t="s">
        <v>986</v>
      </c>
    </row>
    <row r="1086" spans="2:65" s="1" customFormat="1" ht="19.2">
      <c r="B1086" s="32"/>
      <c r="D1086" s="136" t="s">
        <v>141</v>
      </c>
      <c r="F1086" s="137" t="s">
        <v>987</v>
      </c>
      <c r="I1086" s="138"/>
      <c r="L1086" s="32"/>
      <c r="M1086" s="139"/>
      <c r="T1086" s="53"/>
      <c r="AT1086" s="17" t="s">
        <v>141</v>
      </c>
      <c r="AU1086" s="17" t="s">
        <v>139</v>
      </c>
    </row>
    <row r="1087" spans="2:65" s="1" customFormat="1" ht="10.199999999999999">
      <c r="B1087" s="32"/>
      <c r="D1087" s="140" t="s">
        <v>143</v>
      </c>
      <c r="F1087" s="141" t="s">
        <v>988</v>
      </c>
      <c r="I1087" s="138"/>
      <c r="L1087" s="32"/>
      <c r="M1087" s="139"/>
      <c r="T1087" s="53"/>
      <c r="AT1087" s="17" t="s">
        <v>143</v>
      </c>
      <c r="AU1087" s="17" t="s">
        <v>139</v>
      </c>
    </row>
    <row r="1088" spans="2:65" s="12" customFormat="1" ht="10.199999999999999">
      <c r="B1088" s="142"/>
      <c r="D1088" s="136" t="s">
        <v>145</v>
      </c>
      <c r="E1088" s="143" t="s">
        <v>19</v>
      </c>
      <c r="F1088" s="144" t="s">
        <v>510</v>
      </c>
      <c r="H1088" s="143" t="s">
        <v>19</v>
      </c>
      <c r="I1088" s="145"/>
      <c r="L1088" s="142"/>
      <c r="M1088" s="146"/>
      <c r="T1088" s="147"/>
      <c r="AT1088" s="143" t="s">
        <v>145</v>
      </c>
      <c r="AU1088" s="143" t="s">
        <v>139</v>
      </c>
      <c r="AV1088" s="12" t="s">
        <v>14</v>
      </c>
      <c r="AW1088" s="12" t="s">
        <v>35</v>
      </c>
      <c r="AX1088" s="12" t="s">
        <v>73</v>
      </c>
      <c r="AY1088" s="143" t="s">
        <v>131</v>
      </c>
    </row>
    <row r="1089" spans="2:65" s="13" customFormat="1" ht="10.199999999999999">
      <c r="B1089" s="148"/>
      <c r="D1089" s="136" t="s">
        <v>145</v>
      </c>
      <c r="E1089" s="149" t="s">
        <v>19</v>
      </c>
      <c r="F1089" s="150" t="s">
        <v>14</v>
      </c>
      <c r="H1089" s="151">
        <v>1</v>
      </c>
      <c r="I1089" s="152"/>
      <c r="L1089" s="148"/>
      <c r="M1089" s="153"/>
      <c r="T1089" s="154"/>
      <c r="AT1089" s="149" t="s">
        <v>145</v>
      </c>
      <c r="AU1089" s="149" t="s">
        <v>139</v>
      </c>
      <c r="AV1089" s="13" t="s">
        <v>139</v>
      </c>
      <c r="AW1089" s="13" t="s">
        <v>35</v>
      </c>
      <c r="AX1089" s="13" t="s">
        <v>14</v>
      </c>
      <c r="AY1089" s="149" t="s">
        <v>131</v>
      </c>
    </row>
    <row r="1090" spans="2:65" s="1" customFormat="1" ht="24.15" customHeight="1">
      <c r="B1090" s="32"/>
      <c r="C1090" s="123" t="s">
        <v>989</v>
      </c>
      <c r="D1090" s="123" t="s">
        <v>133</v>
      </c>
      <c r="E1090" s="124" t="s">
        <v>990</v>
      </c>
      <c r="F1090" s="125" t="s">
        <v>991</v>
      </c>
      <c r="G1090" s="126" t="s">
        <v>402</v>
      </c>
      <c r="H1090" s="127">
        <v>50</v>
      </c>
      <c r="I1090" s="128"/>
      <c r="J1090" s="129">
        <f>ROUND(I1090*H1090,2)</f>
        <v>0</v>
      </c>
      <c r="K1090" s="125" t="s">
        <v>137</v>
      </c>
      <c r="L1090" s="32"/>
      <c r="M1090" s="130" t="s">
        <v>19</v>
      </c>
      <c r="N1090" s="131" t="s">
        <v>45</v>
      </c>
      <c r="P1090" s="132">
        <f>O1090*H1090</f>
        <v>0</v>
      </c>
      <c r="Q1090" s="132">
        <v>0</v>
      </c>
      <c r="R1090" s="132">
        <f>Q1090*H1090</f>
        <v>0</v>
      </c>
      <c r="S1090" s="132">
        <v>0</v>
      </c>
      <c r="T1090" s="133">
        <f>S1090*H1090</f>
        <v>0</v>
      </c>
      <c r="AR1090" s="134" t="s">
        <v>253</v>
      </c>
      <c r="AT1090" s="134" t="s">
        <v>133</v>
      </c>
      <c r="AU1090" s="134" t="s">
        <v>139</v>
      </c>
      <c r="AY1090" s="17" t="s">
        <v>131</v>
      </c>
      <c r="BE1090" s="135">
        <f>IF(N1090="základní",J1090,0)</f>
        <v>0</v>
      </c>
      <c r="BF1090" s="135">
        <f>IF(N1090="snížená",J1090,0)</f>
        <v>0</v>
      </c>
      <c r="BG1090" s="135">
        <f>IF(N1090="zákl. přenesená",J1090,0)</f>
        <v>0</v>
      </c>
      <c r="BH1090" s="135">
        <f>IF(N1090="sníž. přenesená",J1090,0)</f>
        <v>0</v>
      </c>
      <c r="BI1090" s="135">
        <f>IF(N1090="nulová",J1090,0)</f>
        <v>0</v>
      </c>
      <c r="BJ1090" s="17" t="s">
        <v>139</v>
      </c>
      <c r="BK1090" s="135">
        <f>ROUND(I1090*H1090,2)</f>
        <v>0</v>
      </c>
      <c r="BL1090" s="17" t="s">
        <v>253</v>
      </c>
      <c r="BM1090" s="134" t="s">
        <v>992</v>
      </c>
    </row>
    <row r="1091" spans="2:65" s="1" customFormat="1" ht="28.8">
      <c r="B1091" s="32"/>
      <c r="D1091" s="136" t="s">
        <v>141</v>
      </c>
      <c r="F1091" s="137" t="s">
        <v>993</v>
      </c>
      <c r="I1091" s="138"/>
      <c r="L1091" s="32"/>
      <c r="M1091" s="139"/>
      <c r="T1091" s="53"/>
      <c r="AT1091" s="17" t="s">
        <v>141</v>
      </c>
      <c r="AU1091" s="17" t="s">
        <v>139</v>
      </c>
    </row>
    <row r="1092" spans="2:65" s="1" customFormat="1" ht="10.199999999999999">
      <c r="B1092" s="32"/>
      <c r="D1092" s="140" t="s">
        <v>143</v>
      </c>
      <c r="F1092" s="141" t="s">
        <v>994</v>
      </c>
      <c r="I1092" s="138"/>
      <c r="L1092" s="32"/>
      <c r="M1092" s="139"/>
      <c r="T1092" s="53"/>
      <c r="AT1092" s="17" t="s">
        <v>143</v>
      </c>
      <c r="AU1092" s="17" t="s">
        <v>139</v>
      </c>
    </row>
    <row r="1093" spans="2:65" s="1" customFormat="1" ht="16.5" customHeight="1">
      <c r="B1093" s="32"/>
      <c r="C1093" s="162" t="s">
        <v>995</v>
      </c>
      <c r="D1093" s="162" t="s">
        <v>218</v>
      </c>
      <c r="E1093" s="163" t="s">
        <v>996</v>
      </c>
      <c r="F1093" s="164" t="s">
        <v>997</v>
      </c>
      <c r="G1093" s="165" t="s">
        <v>221</v>
      </c>
      <c r="H1093" s="166">
        <v>50</v>
      </c>
      <c r="I1093" s="167"/>
      <c r="J1093" s="168">
        <f>ROUND(I1093*H1093,2)</f>
        <v>0</v>
      </c>
      <c r="K1093" s="164" t="s">
        <v>137</v>
      </c>
      <c r="L1093" s="169"/>
      <c r="M1093" s="170" t="s">
        <v>19</v>
      </c>
      <c r="N1093" s="171" t="s">
        <v>45</v>
      </c>
      <c r="P1093" s="132">
        <f>O1093*H1093</f>
        <v>0</v>
      </c>
      <c r="Q1093" s="132">
        <v>1E-3</v>
      </c>
      <c r="R1093" s="132">
        <f>Q1093*H1093</f>
        <v>0.05</v>
      </c>
      <c r="S1093" s="132">
        <v>0</v>
      </c>
      <c r="T1093" s="133">
        <f>S1093*H1093</f>
        <v>0</v>
      </c>
      <c r="AR1093" s="134" t="s">
        <v>427</v>
      </c>
      <c r="AT1093" s="134" t="s">
        <v>218</v>
      </c>
      <c r="AU1093" s="134" t="s">
        <v>139</v>
      </c>
      <c r="AY1093" s="17" t="s">
        <v>131</v>
      </c>
      <c r="BE1093" s="135">
        <f>IF(N1093="základní",J1093,0)</f>
        <v>0</v>
      </c>
      <c r="BF1093" s="135">
        <f>IF(N1093="snížená",J1093,0)</f>
        <v>0</v>
      </c>
      <c r="BG1093" s="135">
        <f>IF(N1093="zákl. přenesená",J1093,0)</f>
        <v>0</v>
      </c>
      <c r="BH1093" s="135">
        <f>IF(N1093="sníž. přenesená",J1093,0)</f>
        <v>0</v>
      </c>
      <c r="BI1093" s="135">
        <f>IF(N1093="nulová",J1093,0)</f>
        <v>0</v>
      </c>
      <c r="BJ1093" s="17" t="s">
        <v>139</v>
      </c>
      <c r="BK1093" s="135">
        <f>ROUND(I1093*H1093,2)</f>
        <v>0</v>
      </c>
      <c r="BL1093" s="17" t="s">
        <v>253</v>
      </c>
      <c r="BM1093" s="134" t="s">
        <v>998</v>
      </c>
    </row>
    <row r="1094" spans="2:65" s="1" customFormat="1" ht="10.199999999999999">
      <c r="B1094" s="32"/>
      <c r="D1094" s="136" t="s">
        <v>141</v>
      </c>
      <c r="F1094" s="137" t="s">
        <v>997</v>
      </c>
      <c r="I1094" s="138"/>
      <c r="L1094" s="32"/>
      <c r="M1094" s="139"/>
      <c r="T1094" s="53"/>
      <c r="AT1094" s="17" t="s">
        <v>141</v>
      </c>
      <c r="AU1094" s="17" t="s">
        <v>139</v>
      </c>
    </row>
    <row r="1095" spans="2:65" s="1" customFormat="1" ht="24.15" customHeight="1">
      <c r="B1095" s="32"/>
      <c r="C1095" s="123" t="s">
        <v>999</v>
      </c>
      <c r="D1095" s="123" t="s">
        <v>133</v>
      </c>
      <c r="E1095" s="124" t="s">
        <v>1000</v>
      </c>
      <c r="F1095" s="125" t="s">
        <v>1001</v>
      </c>
      <c r="G1095" s="126" t="s">
        <v>402</v>
      </c>
      <c r="H1095" s="127">
        <v>100</v>
      </c>
      <c r="I1095" s="128"/>
      <c r="J1095" s="129">
        <f>ROUND(I1095*H1095,2)</f>
        <v>0</v>
      </c>
      <c r="K1095" s="125" t="s">
        <v>137</v>
      </c>
      <c r="L1095" s="32"/>
      <c r="M1095" s="130" t="s">
        <v>19</v>
      </c>
      <c r="N1095" s="131" t="s">
        <v>45</v>
      </c>
      <c r="P1095" s="132">
        <f>O1095*H1095</f>
        <v>0</v>
      </c>
      <c r="Q1095" s="132">
        <v>0</v>
      </c>
      <c r="R1095" s="132">
        <f>Q1095*H1095</f>
        <v>0</v>
      </c>
      <c r="S1095" s="132">
        <v>0</v>
      </c>
      <c r="T1095" s="133">
        <f>S1095*H1095</f>
        <v>0</v>
      </c>
      <c r="AR1095" s="134" t="s">
        <v>253</v>
      </c>
      <c r="AT1095" s="134" t="s">
        <v>133</v>
      </c>
      <c r="AU1095" s="134" t="s">
        <v>139</v>
      </c>
      <c r="AY1095" s="17" t="s">
        <v>131</v>
      </c>
      <c r="BE1095" s="135">
        <f>IF(N1095="základní",J1095,0)</f>
        <v>0</v>
      </c>
      <c r="BF1095" s="135">
        <f>IF(N1095="snížená",J1095,0)</f>
        <v>0</v>
      </c>
      <c r="BG1095" s="135">
        <f>IF(N1095="zákl. přenesená",J1095,0)</f>
        <v>0</v>
      </c>
      <c r="BH1095" s="135">
        <f>IF(N1095="sníž. přenesená",J1095,0)</f>
        <v>0</v>
      </c>
      <c r="BI1095" s="135">
        <f>IF(N1095="nulová",J1095,0)</f>
        <v>0</v>
      </c>
      <c r="BJ1095" s="17" t="s">
        <v>139</v>
      </c>
      <c r="BK1095" s="135">
        <f>ROUND(I1095*H1095,2)</f>
        <v>0</v>
      </c>
      <c r="BL1095" s="17" t="s">
        <v>253</v>
      </c>
      <c r="BM1095" s="134" t="s">
        <v>1002</v>
      </c>
    </row>
    <row r="1096" spans="2:65" s="1" customFormat="1" ht="19.2">
      <c r="B1096" s="32"/>
      <c r="D1096" s="136" t="s">
        <v>141</v>
      </c>
      <c r="F1096" s="137" t="s">
        <v>1003</v>
      </c>
      <c r="I1096" s="138"/>
      <c r="L1096" s="32"/>
      <c r="M1096" s="139"/>
      <c r="T1096" s="53"/>
      <c r="AT1096" s="17" t="s">
        <v>141</v>
      </c>
      <c r="AU1096" s="17" t="s">
        <v>139</v>
      </c>
    </row>
    <row r="1097" spans="2:65" s="1" customFormat="1" ht="10.199999999999999">
      <c r="B1097" s="32"/>
      <c r="D1097" s="140" t="s">
        <v>143</v>
      </c>
      <c r="F1097" s="141" t="s">
        <v>1004</v>
      </c>
      <c r="I1097" s="138"/>
      <c r="L1097" s="32"/>
      <c r="M1097" s="139"/>
      <c r="T1097" s="53"/>
      <c r="AT1097" s="17" t="s">
        <v>143</v>
      </c>
      <c r="AU1097" s="17" t="s">
        <v>139</v>
      </c>
    </row>
    <row r="1098" spans="2:65" s="1" customFormat="1" ht="16.5" customHeight="1">
      <c r="B1098" s="32"/>
      <c r="C1098" s="162" t="s">
        <v>1005</v>
      </c>
      <c r="D1098" s="162" t="s">
        <v>218</v>
      </c>
      <c r="E1098" s="163" t="s">
        <v>1006</v>
      </c>
      <c r="F1098" s="164" t="s">
        <v>1007</v>
      </c>
      <c r="G1098" s="165" t="s">
        <v>221</v>
      </c>
      <c r="H1098" s="166">
        <v>50</v>
      </c>
      <c r="I1098" s="167"/>
      <c r="J1098" s="168">
        <f>ROUND(I1098*H1098,2)</f>
        <v>0</v>
      </c>
      <c r="K1098" s="164" t="s">
        <v>137</v>
      </c>
      <c r="L1098" s="169"/>
      <c r="M1098" s="170" t="s">
        <v>19</v>
      </c>
      <c r="N1098" s="171" t="s">
        <v>45</v>
      </c>
      <c r="P1098" s="132">
        <f>O1098*H1098</f>
        <v>0</v>
      </c>
      <c r="Q1098" s="132">
        <v>1E-3</v>
      </c>
      <c r="R1098" s="132">
        <f>Q1098*H1098</f>
        <v>0.05</v>
      </c>
      <c r="S1098" s="132">
        <v>0</v>
      </c>
      <c r="T1098" s="133">
        <f>S1098*H1098</f>
        <v>0</v>
      </c>
      <c r="AR1098" s="134" t="s">
        <v>427</v>
      </c>
      <c r="AT1098" s="134" t="s">
        <v>218</v>
      </c>
      <c r="AU1098" s="134" t="s">
        <v>139</v>
      </c>
      <c r="AY1098" s="17" t="s">
        <v>131</v>
      </c>
      <c r="BE1098" s="135">
        <f>IF(N1098="základní",J1098,0)</f>
        <v>0</v>
      </c>
      <c r="BF1098" s="135">
        <f>IF(N1098="snížená",J1098,0)</f>
        <v>0</v>
      </c>
      <c r="BG1098" s="135">
        <f>IF(N1098="zákl. přenesená",J1098,0)</f>
        <v>0</v>
      </c>
      <c r="BH1098" s="135">
        <f>IF(N1098="sníž. přenesená",J1098,0)</f>
        <v>0</v>
      </c>
      <c r="BI1098" s="135">
        <f>IF(N1098="nulová",J1098,0)</f>
        <v>0</v>
      </c>
      <c r="BJ1098" s="17" t="s">
        <v>139</v>
      </c>
      <c r="BK1098" s="135">
        <f>ROUND(I1098*H1098,2)</f>
        <v>0</v>
      </c>
      <c r="BL1098" s="17" t="s">
        <v>253</v>
      </c>
      <c r="BM1098" s="134" t="s">
        <v>1008</v>
      </c>
    </row>
    <row r="1099" spans="2:65" s="1" customFormat="1" ht="10.199999999999999">
      <c r="B1099" s="32"/>
      <c r="D1099" s="136" t="s">
        <v>141</v>
      </c>
      <c r="F1099" s="137" t="s">
        <v>1007</v>
      </c>
      <c r="I1099" s="138"/>
      <c r="L1099" s="32"/>
      <c r="M1099" s="139"/>
      <c r="T1099" s="53"/>
      <c r="AT1099" s="17" t="s">
        <v>141</v>
      </c>
      <c r="AU1099" s="17" t="s">
        <v>139</v>
      </c>
    </row>
    <row r="1100" spans="2:65" s="13" customFormat="1" ht="10.199999999999999">
      <c r="B1100" s="148"/>
      <c r="D1100" s="136" t="s">
        <v>145</v>
      </c>
      <c r="F1100" s="150" t="s">
        <v>1009</v>
      </c>
      <c r="H1100" s="151">
        <v>50</v>
      </c>
      <c r="I1100" s="152"/>
      <c r="L1100" s="148"/>
      <c r="M1100" s="153"/>
      <c r="T1100" s="154"/>
      <c r="AT1100" s="149" t="s">
        <v>145</v>
      </c>
      <c r="AU1100" s="149" t="s">
        <v>139</v>
      </c>
      <c r="AV1100" s="13" t="s">
        <v>139</v>
      </c>
      <c r="AW1100" s="13" t="s">
        <v>4</v>
      </c>
      <c r="AX1100" s="13" t="s">
        <v>14</v>
      </c>
      <c r="AY1100" s="149" t="s">
        <v>131</v>
      </c>
    </row>
    <row r="1101" spans="2:65" s="1" customFormat="1" ht="21.75" customHeight="1">
      <c r="B1101" s="32"/>
      <c r="C1101" s="162" t="s">
        <v>1010</v>
      </c>
      <c r="D1101" s="162" t="s">
        <v>218</v>
      </c>
      <c r="E1101" s="163" t="s">
        <v>1011</v>
      </c>
      <c r="F1101" s="164" t="s">
        <v>1012</v>
      </c>
      <c r="G1101" s="165" t="s">
        <v>263</v>
      </c>
      <c r="H1101" s="166">
        <v>60</v>
      </c>
      <c r="I1101" s="167"/>
      <c r="J1101" s="168">
        <f>ROUND(I1101*H1101,2)</f>
        <v>0</v>
      </c>
      <c r="K1101" s="164" t="s">
        <v>137</v>
      </c>
      <c r="L1101" s="169"/>
      <c r="M1101" s="170" t="s">
        <v>19</v>
      </c>
      <c r="N1101" s="171" t="s">
        <v>45</v>
      </c>
      <c r="P1101" s="132">
        <f>O1101*H1101</f>
        <v>0</v>
      </c>
      <c r="Q1101" s="132">
        <v>3.2000000000000003E-4</v>
      </c>
      <c r="R1101" s="132">
        <f>Q1101*H1101</f>
        <v>1.9200000000000002E-2</v>
      </c>
      <c r="S1101" s="132">
        <v>0</v>
      </c>
      <c r="T1101" s="133">
        <f>S1101*H1101</f>
        <v>0</v>
      </c>
      <c r="AR1101" s="134" t="s">
        <v>427</v>
      </c>
      <c r="AT1101" s="134" t="s">
        <v>218</v>
      </c>
      <c r="AU1101" s="134" t="s">
        <v>139</v>
      </c>
      <c r="AY1101" s="17" t="s">
        <v>131</v>
      </c>
      <c r="BE1101" s="135">
        <f>IF(N1101="základní",J1101,0)</f>
        <v>0</v>
      </c>
      <c r="BF1101" s="135">
        <f>IF(N1101="snížená",J1101,0)</f>
        <v>0</v>
      </c>
      <c r="BG1101" s="135">
        <f>IF(N1101="zákl. přenesená",J1101,0)</f>
        <v>0</v>
      </c>
      <c r="BH1101" s="135">
        <f>IF(N1101="sníž. přenesená",J1101,0)</f>
        <v>0</v>
      </c>
      <c r="BI1101" s="135">
        <f>IF(N1101="nulová",J1101,0)</f>
        <v>0</v>
      </c>
      <c r="BJ1101" s="17" t="s">
        <v>139</v>
      </c>
      <c r="BK1101" s="135">
        <f>ROUND(I1101*H1101,2)</f>
        <v>0</v>
      </c>
      <c r="BL1101" s="17" t="s">
        <v>253</v>
      </c>
      <c r="BM1101" s="134" t="s">
        <v>1013</v>
      </c>
    </row>
    <row r="1102" spans="2:65" s="1" customFormat="1" ht="10.199999999999999">
      <c r="B1102" s="32"/>
      <c r="D1102" s="136" t="s">
        <v>141</v>
      </c>
      <c r="F1102" s="137" t="s">
        <v>1012</v>
      </c>
      <c r="I1102" s="138"/>
      <c r="L1102" s="32"/>
      <c r="M1102" s="139"/>
      <c r="T1102" s="53"/>
      <c r="AT1102" s="17" t="s">
        <v>141</v>
      </c>
      <c r="AU1102" s="17" t="s">
        <v>139</v>
      </c>
    </row>
    <row r="1103" spans="2:65" s="1" customFormat="1" ht="16.5" customHeight="1">
      <c r="B1103" s="32"/>
      <c r="C1103" s="162" t="s">
        <v>1014</v>
      </c>
      <c r="D1103" s="162" t="s">
        <v>218</v>
      </c>
      <c r="E1103" s="163" t="s">
        <v>1015</v>
      </c>
      <c r="F1103" s="164" t="s">
        <v>1016</v>
      </c>
      <c r="G1103" s="165" t="s">
        <v>263</v>
      </c>
      <c r="H1103" s="166">
        <v>16</v>
      </c>
      <c r="I1103" s="167"/>
      <c r="J1103" s="168">
        <f>ROUND(I1103*H1103,2)</f>
        <v>0</v>
      </c>
      <c r="K1103" s="164" t="s">
        <v>137</v>
      </c>
      <c r="L1103" s="169"/>
      <c r="M1103" s="170" t="s">
        <v>19</v>
      </c>
      <c r="N1103" s="171" t="s">
        <v>45</v>
      </c>
      <c r="P1103" s="132">
        <f>O1103*H1103</f>
        <v>0</v>
      </c>
      <c r="Q1103" s="132">
        <v>1.2E-4</v>
      </c>
      <c r="R1103" s="132">
        <f>Q1103*H1103</f>
        <v>1.92E-3</v>
      </c>
      <c r="S1103" s="132">
        <v>0</v>
      </c>
      <c r="T1103" s="133">
        <f>S1103*H1103</f>
        <v>0</v>
      </c>
      <c r="AR1103" s="134" t="s">
        <v>427</v>
      </c>
      <c r="AT1103" s="134" t="s">
        <v>218</v>
      </c>
      <c r="AU1103" s="134" t="s">
        <v>139</v>
      </c>
      <c r="AY1103" s="17" t="s">
        <v>131</v>
      </c>
      <c r="BE1103" s="135">
        <f>IF(N1103="základní",J1103,0)</f>
        <v>0</v>
      </c>
      <c r="BF1103" s="135">
        <f>IF(N1103="snížená",J1103,0)</f>
        <v>0</v>
      </c>
      <c r="BG1103" s="135">
        <f>IF(N1103="zákl. přenesená",J1103,0)</f>
        <v>0</v>
      </c>
      <c r="BH1103" s="135">
        <f>IF(N1103="sníž. přenesená",J1103,0)</f>
        <v>0</v>
      </c>
      <c r="BI1103" s="135">
        <f>IF(N1103="nulová",J1103,0)</f>
        <v>0</v>
      </c>
      <c r="BJ1103" s="17" t="s">
        <v>139</v>
      </c>
      <c r="BK1103" s="135">
        <f>ROUND(I1103*H1103,2)</f>
        <v>0</v>
      </c>
      <c r="BL1103" s="17" t="s">
        <v>253</v>
      </c>
      <c r="BM1103" s="134" t="s">
        <v>1017</v>
      </c>
    </row>
    <row r="1104" spans="2:65" s="1" customFormat="1" ht="10.199999999999999">
      <c r="B1104" s="32"/>
      <c r="D1104" s="136" t="s">
        <v>141</v>
      </c>
      <c r="F1104" s="137" t="s">
        <v>1016</v>
      </c>
      <c r="I1104" s="138"/>
      <c r="L1104" s="32"/>
      <c r="M1104" s="139"/>
      <c r="T1104" s="53"/>
      <c r="AT1104" s="17" t="s">
        <v>141</v>
      </c>
      <c r="AU1104" s="17" t="s">
        <v>139</v>
      </c>
    </row>
    <row r="1105" spans="2:65" s="1" customFormat="1" ht="16.5" customHeight="1">
      <c r="B1105" s="32"/>
      <c r="C1105" s="162" t="s">
        <v>1018</v>
      </c>
      <c r="D1105" s="162" t="s">
        <v>218</v>
      </c>
      <c r="E1105" s="163" t="s">
        <v>1019</v>
      </c>
      <c r="F1105" s="164" t="s">
        <v>1020</v>
      </c>
      <c r="G1105" s="165" t="s">
        <v>263</v>
      </c>
      <c r="H1105" s="166">
        <v>4</v>
      </c>
      <c r="I1105" s="167"/>
      <c r="J1105" s="168">
        <f>ROUND(I1105*H1105,2)</f>
        <v>0</v>
      </c>
      <c r="K1105" s="164" t="s">
        <v>137</v>
      </c>
      <c r="L1105" s="169"/>
      <c r="M1105" s="170" t="s">
        <v>19</v>
      </c>
      <c r="N1105" s="171" t="s">
        <v>45</v>
      </c>
      <c r="P1105" s="132">
        <f>O1105*H1105</f>
        <v>0</v>
      </c>
      <c r="Q1105" s="132">
        <v>2.0000000000000001E-4</v>
      </c>
      <c r="R1105" s="132">
        <f>Q1105*H1105</f>
        <v>8.0000000000000004E-4</v>
      </c>
      <c r="S1105" s="132">
        <v>0</v>
      </c>
      <c r="T1105" s="133">
        <f>S1105*H1105</f>
        <v>0</v>
      </c>
      <c r="AR1105" s="134" t="s">
        <v>427</v>
      </c>
      <c r="AT1105" s="134" t="s">
        <v>218</v>
      </c>
      <c r="AU1105" s="134" t="s">
        <v>139</v>
      </c>
      <c r="AY1105" s="17" t="s">
        <v>131</v>
      </c>
      <c r="BE1105" s="135">
        <f>IF(N1105="základní",J1105,0)</f>
        <v>0</v>
      </c>
      <c r="BF1105" s="135">
        <f>IF(N1105="snížená",J1105,0)</f>
        <v>0</v>
      </c>
      <c r="BG1105" s="135">
        <f>IF(N1105="zákl. přenesená",J1105,0)</f>
        <v>0</v>
      </c>
      <c r="BH1105" s="135">
        <f>IF(N1105="sníž. přenesená",J1105,0)</f>
        <v>0</v>
      </c>
      <c r="BI1105" s="135">
        <f>IF(N1105="nulová",J1105,0)</f>
        <v>0</v>
      </c>
      <c r="BJ1105" s="17" t="s">
        <v>139</v>
      </c>
      <c r="BK1105" s="135">
        <f>ROUND(I1105*H1105,2)</f>
        <v>0</v>
      </c>
      <c r="BL1105" s="17" t="s">
        <v>253</v>
      </c>
      <c r="BM1105" s="134" t="s">
        <v>1021</v>
      </c>
    </row>
    <row r="1106" spans="2:65" s="1" customFormat="1" ht="10.199999999999999">
      <c r="B1106" s="32"/>
      <c r="D1106" s="136" t="s">
        <v>141</v>
      </c>
      <c r="F1106" s="137" t="s">
        <v>1020</v>
      </c>
      <c r="I1106" s="138"/>
      <c r="L1106" s="32"/>
      <c r="M1106" s="139"/>
      <c r="T1106" s="53"/>
      <c r="AT1106" s="17" t="s">
        <v>141</v>
      </c>
      <c r="AU1106" s="17" t="s">
        <v>139</v>
      </c>
    </row>
    <row r="1107" spans="2:65" s="1" customFormat="1" ht="16.5" customHeight="1">
      <c r="B1107" s="32"/>
      <c r="C1107" s="162" t="s">
        <v>1022</v>
      </c>
      <c r="D1107" s="162" t="s">
        <v>218</v>
      </c>
      <c r="E1107" s="163" t="s">
        <v>1023</v>
      </c>
      <c r="F1107" s="164" t="s">
        <v>1024</v>
      </c>
      <c r="G1107" s="165" t="s">
        <v>263</v>
      </c>
      <c r="H1107" s="166">
        <v>8</v>
      </c>
      <c r="I1107" s="167"/>
      <c r="J1107" s="168">
        <f>ROUND(I1107*H1107,2)</f>
        <v>0</v>
      </c>
      <c r="K1107" s="164" t="s">
        <v>137</v>
      </c>
      <c r="L1107" s="169"/>
      <c r="M1107" s="170" t="s">
        <v>19</v>
      </c>
      <c r="N1107" s="171" t="s">
        <v>45</v>
      </c>
      <c r="P1107" s="132">
        <f>O1107*H1107</f>
        <v>0</v>
      </c>
      <c r="Q1107" s="132">
        <v>1.6000000000000001E-4</v>
      </c>
      <c r="R1107" s="132">
        <f>Q1107*H1107</f>
        <v>1.2800000000000001E-3</v>
      </c>
      <c r="S1107" s="132">
        <v>0</v>
      </c>
      <c r="T1107" s="133">
        <f>S1107*H1107</f>
        <v>0</v>
      </c>
      <c r="AR1107" s="134" t="s">
        <v>427</v>
      </c>
      <c r="AT1107" s="134" t="s">
        <v>218</v>
      </c>
      <c r="AU1107" s="134" t="s">
        <v>139</v>
      </c>
      <c r="AY1107" s="17" t="s">
        <v>131</v>
      </c>
      <c r="BE1107" s="135">
        <f>IF(N1107="základní",J1107,0)</f>
        <v>0</v>
      </c>
      <c r="BF1107" s="135">
        <f>IF(N1107="snížená",J1107,0)</f>
        <v>0</v>
      </c>
      <c r="BG1107" s="135">
        <f>IF(N1107="zákl. přenesená",J1107,0)</f>
        <v>0</v>
      </c>
      <c r="BH1107" s="135">
        <f>IF(N1107="sníž. přenesená",J1107,0)</f>
        <v>0</v>
      </c>
      <c r="BI1107" s="135">
        <f>IF(N1107="nulová",J1107,0)</f>
        <v>0</v>
      </c>
      <c r="BJ1107" s="17" t="s">
        <v>139</v>
      </c>
      <c r="BK1107" s="135">
        <f>ROUND(I1107*H1107,2)</f>
        <v>0</v>
      </c>
      <c r="BL1107" s="17" t="s">
        <v>253</v>
      </c>
      <c r="BM1107" s="134" t="s">
        <v>1025</v>
      </c>
    </row>
    <row r="1108" spans="2:65" s="1" customFormat="1" ht="10.199999999999999">
      <c r="B1108" s="32"/>
      <c r="D1108" s="136" t="s">
        <v>141</v>
      </c>
      <c r="F1108" s="137" t="s">
        <v>1024</v>
      </c>
      <c r="I1108" s="138"/>
      <c r="L1108" s="32"/>
      <c r="M1108" s="139"/>
      <c r="T1108" s="53"/>
      <c r="AT1108" s="17" t="s">
        <v>141</v>
      </c>
      <c r="AU1108" s="17" t="s">
        <v>139</v>
      </c>
    </row>
    <row r="1109" spans="2:65" s="1" customFormat="1" ht="16.5" customHeight="1">
      <c r="B1109" s="32"/>
      <c r="C1109" s="162" t="s">
        <v>1026</v>
      </c>
      <c r="D1109" s="162" t="s">
        <v>218</v>
      </c>
      <c r="E1109" s="163" t="s">
        <v>1027</v>
      </c>
      <c r="F1109" s="164" t="s">
        <v>1028</v>
      </c>
      <c r="G1109" s="165" t="s">
        <v>263</v>
      </c>
      <c r="H1109" s="166">
        <v>4</v>
      </c>
      <c r="I1109" s="167"/>
      <c r="J1109" s="168">
        <f>ROUND(I1109*H1109,2)</f>
        <v>0</v>
      </c>
      <c r="K1109" s="164" t="s">
        <v>137</v>
      </c>
      <c r="L1109" s="169"/>
      <c r="M1109" s="170" t="s">
        <v>19</v>
      </c>
      <c r="N1109" s="171" t="s">
        <v>45</v>
      </c>
      <c r="P1109" s="132">
        <f>O1109*H1109</f>
        <v>0</v>
      </c>
      <c r="Q1109" s="132">
        <v>1.2999999999999999E-4</v>
      </c>
      <c r="R1109" s="132">
        <f>Q1109*H1109</f>
        <v>5.1999999999999995E-4</v>
      </c>
      <c r="S1109" s="132">
        <v>0</v>
      </c>
      <c r="T1109" s="133">
        <f>S1109*H1109</f>
        <v>0</v>
      </c>
      <c r="AR1109" s="134" t="s">
        <v>427</v>
      </c>
      <c r="AT1109" s="134" t="s">
        <v>218</v>
      </c>
      <c r="AU1109" s="134" t="s">
        <v>139</v>
      </c>
      <c r="AY1109" s="17" t="s">
        <v>131</v>
      </c>
      <c r="BE1109" s="135">
        <f>IF(N1109="základní",J1109,0)</f>
        <v>0</v>
      </c>
      <c r="BF1109" s="135">
        <f>IF(N1109="snížená",J1109,0)</f>
        <v>0</v>
      </c>
      <c r="BG1109" s="135">
        <f>IF(N1109="zákl. přenesená",J1109,0)</f>
        <v>0</v>
      </c>
      <c r="BH1109" s="135">
        <f>IF(N1109="sníž. přenesená",J1109,0)</f>
        <v>0</v>
      </c>
      <c r="BI1109" s="135">
        <f>IF(N1109="nulová",J1109,0)</f>
        <v>0</v>
      </c>
      <c r="BJ1109" s="17" t="s">
        <v>139</v>
      </c>
      <c r="BK1109" s="135">
        <f>ROUND(I1109*H1109,2)</f>
        <v>0</v>
      </c>
      <c r="BL1109" s="17" t="s">
        <v>253</v>
      </c>
      <c r="BM1109" s="134" t="s">
        <v>1029</v>
      </c>
    </row>
    <row r="1110" spans="2:65" s="1" customFormat="1" ht="10.199999999999999">
      <c r="B1110" s="32"/>
      <c r="D1110" s="136" t="s">
        <v>141</v>
      </c>
      <c r="F1110" s="137" t="s">
        <v>1028</v>
      </c>
      <c r="I1110" s="138"/>
      <c r="L1110" s="32"/>
      <c r="M1110" s="139"/>
      <c r="T1110" s="53"/>
      <c r="AT1110" s="17" t="s">
        <v>141</v>
      </c>
      <c r="AU1110" s="17" t="s">
        <v>139</v>
      </c>
    </row>
    <row r="1111" spans="2:65" s="1" customFormat="1" ht="16.5" customHeight="1">
      <c r="B1111" s="32"/>
      <c r="C1111" s="162" t="s">
        <v>1030</v>
      </c>
      <c r="D1111" s="162" t="s">
        <v>218</v>
      </c>
      <c r="E1111" s="163" t="s">
        <v>1031</v>
      </c>
      <c r="F1111" s="164" t="s">
        <v>1032</v>
      </c>
      <c r="G1111" s="165" t="s">
        <v>263</v>
      </c>
      <c r="H1111" s="166">
        <v>18</v>
      </c>
      <c r="I1111" s="167"/>
      <c r="J1111" s="168">
        <f>ROUND(I1111*H1111,2)</f>
        <v>0</v>
      </c>
      <c r="K1111" s="164" t="s">
        <v>137</v>
      </c>
      <c r="L1111" s="169"/>
      <c r="M1111" s="170" t="s">
        <v>19</v>
      </c>
      <c r="N1111" s="171" t="s">
        <v>45</v>
      </c>
      <c r="P1111" s="132">
        <f>O1111*H1111</f>
        <v>0</v>
      </c>
      <c r="Q1111" s="132">
        <v>2.5000000000000001E-4</v>
      </c>
      <c r="R1111" s="132">
        <f>Q1111*H1111</f>
        <v>4.5000000000000005E-3</v>
      </c>
      <c r="S1111" s="132">
        <v>0</v>
      </c>
      <c r="T1111" s="133">
        <f>S1111*H1111</f>
        <v>0</v>
      </c>
      <c r="AR1111" s="134" t="s">
        <v>427</v>
      </c>
      <c r="AT1111" s="134" t="s">
        <v>218</v>
      </c>
      <c r="AU1111" s="134" t="s">
        <v>139</v>
      </c>
      <c r="AY1111" s="17" t="s">
        <v>131</v>
      </c>
      <c r="BE1111" s="135">
        <f>IF(N1111="základní",J1111,0)</f>
        <v>0</v>
      </c>
      <c r="BF1111" s="135">
        <f>IF(N1111="snížená",J1111,0)</f>
        <v>0</v>
      </c>
      <c r="BG1111" s="135">
        <f>IF(N1111="zákl. přenesená",J1111,0)</f>
        <v>0</v>
      </c>
      <c r="BH1111" s="135">
        <f>IF(N1111="sníž. přenesená",J1111,0)</f>
        <v>0</v>
      </c>
      <c r="BI1111" s="135">
        <f>IF(N1111="nulová",J1111,0)</f>
        <v>0</v>
      </c>
      <c r="BJ1111" s="17" t="s">
        <v>139</v>
      </c>
      <c r="BK1111" s="135">
        <f>ROUND(I1111*H1111,2)</f>
        <v>0</v>
      </c>
      <c r="BL1111" s="17" t="s">
        <v>253</v>
      </c>
      <c r="BM1111" s="134" t="s">
        <v>1033</v>
      </c>
    </row>
    <row r="1112" spans="2:65" s="1" customFormat="1" ht="10.199999999999999">
      <c r="B1112" s="32"/>
      <c r="D1112" s="136" t="s">
        <v>141</v>
      </c>
      <c r="F1112" s="137" t="s">
        <v>1032</v>
      </c>
      <c r="I1112" s="138"/>
      <c r="L1112" s="32"/>
      <c r="M1112" s="139"/>
      <c r="T1112" s="53"/>
      <c r="AT1112" s="17" t="s">
        <v>141</v>
      </c>
      <c r="AU1112" s="17" t="s">
        <v>139</v>
      </c>
    </row>
    <row r="1113" spans="2:65" s="1" customFormat="1" ht="24.15" customHeight="1">
      <c r="B1113" s="32"/>
      <c r="C1113" s="123" t="s">
        <v>1034</v>
      </c>
      <c r="D1113" s="123" t="s">
        <v>133</v>
      </c>
      <c r="E1113" s="124" t="s">
        <v>1035</v>
      </c>
      <c r="F1113" s="125" t="s">
        <v>1036</v>
      </c>
      <c r="G1113" s="126" t="s">
        <v>263</v>
      </c>
      <c r="H1113" s="127">
        <v>4</v>
      </c>
      <c r="I1113" s="128"/>
      <c r="J1113" s="129">
        <f>ROUND(I1113*H1113,2)</f>
        <v>0</v>
      </c>
      <c r="K1113" s="125" t="s">
        <v>137</v>
      </c>
      <c r="L1113" s="32"/>
      <c r="M1113" s="130" t="s">
        <v>19</v>
      </c>
      <c r="N1113" s="131" t="s">
        <v>45</v>
      </c>
      <c r="P1113" s="132">
        <f>O1113*H1113</f>
        <v>0</v>
      </c>
      <c r="Q1113" s="132">
        <v>0</v>
      </c>
      <c r="R1113" s="132">
        <f>Q1113*H1113</f>
        <v>0</v>
      </c>
      <c r="S1113" s="132">
        <v>0</v>
      </c>
      <c r="T1113" s="133">
        <f>S1113*H1113</f>
        <v>0</v>
      </c>
      <c r="AR1113" s="134" t="s">
        <v>253</v>
      </c>
      <c r="AT1113" s="134" t="s">
        <v>133</v>
      </c>
      <c r="AU1113" s="134" t="s">
        <v>139</v>
      </c>
      <c r="AY1113" s="17" t="s">
        <v>131</v>
      </c>
      <c r="BE1113" s="135">
        <f>IF(N1113="základní",J1113,0)</f>
        <v>0</v>
      </c>
      <c r="BF1113" s="135">
        <f>IF(N1113="snížená",J1113,0)</f>
        <v>0</v>
      </c>
      <c r="BG1113" s="135">
        <f>IF(N1113="zákl. přenesená",J1113,0)</f>
        <v>0</v>
      </c>
      <c r="BH1113" s="135">
        <f>IF(N1113="sníž. přenesená",J1113,0)</f>
        <v>0</v>
      </c>
      <c r="BI1113" s="135">
        <f>IF(N1113="nulová",J1113,0)</f>
        <v>0</v>
      </c>
      <c r="BJ1113" s="17" t="s">
        <v>139</v>
      </c>
      <c r="BK1113" s="135">
        <f>ROUND(I1113*H1113,2)</f>
        <v>0</v>
      </c>
      <c r="BL1113" s="17" t="s">
        <v>253</v>
      </c>
      <c r="BM1113" s="134" t="s">
        <v>1037</v>
      </c>
    </row>
    <row r="1114" spans="2:65" s="1" customFormat="1" ht="19.2">
      <c r="B1114" s="32"/>
      <c r="D1114" s="136" t="s">
        <v>141</v>
      </c>
      <c r="F1114" s="137" t="s">
        <v>1038</v>
      </c>
      <c r="I1114" s="138"/>
      <c r="L1114" s="32"/>
      <c r="M1114" s="139"/>
      <c r="T1114" s="53"/>
      <c r="AT1114" s="17" t="s">
        <v>141</v>
      </c>
      <c r="AU1114" s="17" t="s">
        <v>139</v>
      </c>
    </row>
    <row r="1115" spans="2:65" s="1" customFormat="1" ht="10.199999999999999">
      <c r="B1115" s="32"/>
      <c r="D1115" s="140" t="s">
        <v>143</v>
      </c>
      <c r="F1115" s="141" t="s">
        <v>1039</v>
      </c>
      <c r="I1115" s="138"/>
      <c r="L1115" s="32"/>
      <c r="M1115" s="139"/>
      <c r="T1115" s="53"/>
      <c r="AT1115" s="17" t="s">
        <v>143</v>
      </c>
      <c r="AU1115" s="17" t="s">
        <v>139</v>
      </c>
    </row>
    <row r="1116" spans="2:65" s="1" customFormat="1" ht="21.75" customHeight="1">
      <c r="B1116" s="32"/>
      <c r="C1116" s="162" t="s">
        <v>1040</v>
      </c>
      <c r="D1116" s="162" t="s">
        <v>218</v>
      </c>
      <c r="E1116" s="163" t="s">
        <v>1041</v>
      </c>
      <c r="F1116" s="164" t="s">
        <v>1042</v>
      </c>
      <c r="G1116" s="165" t="s">
        <v>263</v>
      </c>
      <c r="H1116" s="166">
        <v>4</v>
      </c>
      <c r="I1116" s="167"/>
      <c r="J1116" s="168">
        <f>ROUND(I1116*H1116,2)</f>
        <v>0</v>
      </c>
      <c r="K1116" s="164" t="s">
        <v>137</v>
      </c>
      <c r="L1116" s="169"/>
      <c r="M1116" s="170" t="s">
        <v>19</v>
      </c>
      <c r="N1116" s="171" t="s">
        <v>45</v>
      </c>
      <c r="P1116" s="132">
        <f>O1116*H1116</f>
        <v>0</v>
      </c>
      <c r="Q1116" s="132">
        <v>4.1999999999999997E-3</v>
      </c>
      <c r="R1116" s="132">
        <f>Q1116*H1116</f>
        <v>1.6799999999999999E-2</v>
      </c>
      <c r="S1116" s="132">
        <v>0</v>
      </c>
      <c r="T1116" s="133">
        <f>S1116*H1116</f>
        <v>0</v>
      </c>
      <c r="AR1116" s="134" t="s">
        <v>427</v>
      </c>
      <c r="AT1116" s="134" t="s">
        <v>218</v>
      </c>
      <c r="AU1116" s="134" t="s">
        <v>139</v>
      </c>
      <c r="AY1116" s="17" t="s">
        <v>131</v>
      </c>
      <c r="BE1116" s="135">
        <f>IF(N1116="základní",J1116,0)</f>
        <v>0</v>
      </c>
      <c r="BF1116" s="135">
        <f>IF(N1116="snížená",J1116,0)</f>
        <v>0</v>
      </c>
      <c r="BG1116" s="135">
        <f>IF(N1116="zákl. přenesená",J1116,0)</f>
        <v>0</v>
      </c>
      <c r="BH1116" s="135">
        <f>IF(N1116="sníž. přenesená",J1116,0)</f>
        <v>0</v>
      </c>
      <c r="BI1116" s="135">
        <f>IF(N1116="nulová",J1116,0)</f>
        <v>0</v>
      </c>
      <c r="BJ1116" s="17" t="s">
        <v>139</v>
      </c>
      <c r="BK1116" s="135">
        <f>ROUND(I1116*H1116,2)</f>
        <v>0</v>
      </c>
      <c r="BL1116" s="17" t="s">
        <v>253</v>
      </c>
      <c r="BM1116" s="134" t="s">
        <v>1043</v>
      </c>
    </row>
    <row r="1117" spans="2:65" s="1" customFormat="1" ht="10.199999999999999">
      <c r="B1117" s="32"/>
      <c r="D1117" s="136" t="s">
        <v>141</v>
      </c>
      <c r="F1117" s="137" t="s">
        <v>1042</v>
      </c>
      <c r="I1117" s="138"/>
      <c r="L1117" s="32"/>
      <c r="M1117" s="139"/>
      <c r="T1117" s="53"/>
      <c r="AT1117" s="17" t="s">
        <v>141</v>
      </c>
      <c r="AU1117" s="17" t="s">
        <v>139</v>
      </c>
    </row>
    <row r="1118" spans="2:65" s="1" customFormat="1" ht="21.75" customHeight="1">
      <c r="B1118" s="32"/>
      <c r="C1118" s="123" t="s">
        <v>1044</v>
      </c>
      <c r="D1118" s="123" t="s">
        <v>133</v>
      </c>
      <c r="E1118" s="124" t="s">
        <v>1045</v>
      </c>
      <c r="F1118" s="125" t="s">
        <v>1046</v>
      </c>
      <c r="G1118" s="126" t="s">
        <v>263</v>
      </c>
      <c r="H1118" s="127">
        <v>3</v>
      </c>
      <c r="I1118" s="128"/>
      <c r="J1118" s="129">
        <f>ROUND(I1118*H1118,2)</f>
        <v>0</v>
      </c>
      <c r="K1118" s="125" t="s">
        <v>137</v>
      </c>
      <c r="L1118" s="32"/>
      <c r="M1118" s="130" t="s">
        <v>19</v>
      </c>
      <c r="N1118" s="131" t="s">
        <v>45</v>
      </c>
      <c r="P1118" s="132">
        <f>O1118*H1118</f>
        <v>0</v>
      </c>
      <c r="Q1118" s="132">
        <v>0</v>
      </c>
      <c r="R1118" s="132">
        <f>Q1118*H1118</f>
        <v>0</v>
      </c>
      <c r="S1118" s="132">
        <v>0</v>
      </c>
      <c r="T1118" s="133">
        <f>S1118*H1118</f>
        <v>0</v>
      </c>
      <c r="AR1118" s="134" t="s">
        <v>253</v>
      </c>
      <c r="AT1118" s="134" t="s">
        <v>133</v>
      </c>
      <c r="AU1118" s="134" t="s">
        <v>139</v>
      </c>
      <c r="AY1118" s="17" t="s">
        <v>131</v>
      </c>
      <c r="BE1118" s="135">
        <f>IF(N1118="základní",J1118,0)</f>
        <v>0</v>
      </c>
      <c r="BF1118" s="135">
        <f>IF(N1118="snížená",J1118,0)</f>
        <v>0</v>
      </c>
      <c r="BG1118" s="135">
        <f>IF(N1118="zákl. přenesená",J1118,0)</f>
        <v>0</v>
      </c>
      <c r="BH1118" s="135">
        <f>IF(N1118="sníž. přenesená",J1118,0)</f>
        <v>0</v>
      </c>
      <c r="BI1118" s="135">
        <f>IF(N1118="nulová",J1118,0)</f>
        <v>0</v>
      </c>
      <c r="BJ1118" s="17" t="s">
        <v>139</v>
      </c>
      <c r="BK1118" s="135">
        <f>ROUND(I1118*H1118,2)</f>
        <v>0</v>
      </c>
      <c r="BL1118" s="17" t="s">
        <v>253</v>
      </c>
      <c r="BM1118" s="134" t="s">
        <v>1047</v>
      </c>
    </row>
    <row r="1119" spans="2:65" s="1" customFormat="1" ht="10.199999999999999">
      <c r="B1119" s="32"/>
      <c r="D1119" s="136" t="s">
        <v>141</v>
      </c>
      <c r="F1119" s="137" t="s">
        <v>1048</v>
      </c>
      <c r="I1119" s="138"/>
      <c r="L1119" s="32"/>
      <c r="M1119" s="139"/>
      <c r="T1119" s="53"/>
      <c r="AT1119" s="17" t="s">
        <v>141</v>
      </c>
      <c r="AU1119" s="17" t="s">
        <v>139</v>
      </c>
    </row>
    <row r="1120" spans="2:65" s="1" customFormat="1" ht="10.199999999999999">
      <c r="B1120" s="32"/>
      <c r="D1120" s="140" t="s">
        <v>143</v>
      </c>
      <c r="F1120" s="141" t="s">
        <v>1049</v>
      </c>
      <c r="I1120" s="138"/>
      <c r="L1120" s="32"/>
      <c r="M1120" s="139"/>
      <c r="T1120" s="53"/>
      <c r="AT1120" s="17" t="s">
        <v>143</v>
      </c>
      <c r="AU1120" s="17" t="s">
        <v>139</v>
      </c>
    </row>
    <row r="1121" spans="2:65" s="1" customFormat="1" ht="16.5" customHeight="1">
      <c r="B1121" s="32"/>
      <c r="C1121" s="162" t="s">
        <v>1050</v>
      </c>
      <c r="D1121" s="162" t="s">
        <v>218</v>
      </c>
      <c r="E1121" s="163" t="s">
        <v>1051</v>
      </c>
      <c r="F1121" s="164" t="s">
        <v>1052</v>
      </c>
      <c r="G1121" s="165" t="s">
        <v>263</v>
      </c>
      <c r="H1121" s="166">
        <v>3</v>
      </c>
      <c r="I1121" s="167"/>
      <c r="J1121" s="168">
        <f>ROUND(I1121*H1121,2)</f>
        <v>0</v>
      </c>
      <c r="K1121" s="164" t="s">
        <v>137</v>
      </c>
      <c r="L1121" s="169"/>
      <c r="M1121" s="170" t="s">
        <v>19</v>
      </c>
      <c r="N1121" s="171" t="s">
        <v>45</v>
      </c>
      <c r="P1121" s="132">
        <f>O1121*H1121</f>
        <v>0</v>
      </c>
      <c r="Q1121" s="132">
        <v>4.2999999999999999E-4</v>
      </c>
      <c r="R1121" s="132">
        <f>Q1121*H1121</f>
        <v>1.2899999999999999E-3</v>
      </c>
      <c r="S1121" s="132">
        <v>0</v>
      </c>
      <c r="T1121" s="133">
        <f>S1121*H1121</f>
        <v>0</v>
      </c>
      <c r="AR1121" s="134" t="s">
        <v>427</v>
      </c>
      <c r="AT1121" s="134" t="s">
        <v>218</v>
      </c>
      <c r="AU1121" s="134" t="s">
        <v>139</v>
      </c>
      <c r="AY1121" s="17" t="s">
        <v>131</v>
      </c>
      <c r="BE1121" s="135">
        <f>IF(N1121="základní",J1121,0)</f>
        <v>0</v>
      </c>
      <c r="BF1121" s="135">
        <f>IF(N1121="snížená",J1121,0)</f>
        <v>0</v>
      </c>
      <c r="BG1121" s="135">
        <f>IF(N1121="zákl. přenesená",J1121,0)</f>
        <v>0</v>
      </c>
      <c r="BH1121" s="135">
        <f>IF(N1121="sníž. přenesená",J1121,0)</f>
        <v>0</v>
      </c>
      <c r="BI1121" s="135">
        <f>IF(N1121="nulová",J1121,0)</f>
        <v>0</v>
      </c>
      <c r="BJ1121" s="17" t="s">
        <v>139</v>
      </c>
      <c r="BK1121" s="135">
        <f>ROUND(I1121*H1121,2)</f>
        <v>0</v>
      </c>
      <c r="BL1121" s="17" t="s">
        <v>253</v>
      </c>
      <c r="BM1121" s="134" t="s">
        <v>1053</v>
      </c>
    </row>
    <row r="1122" spans="2:65" s="1" customFormat="1" ht="10.199999999999999">
      <c r="B1122" s="32"/>
      <c r="D1122" s="136" t="s">
        <v>141</v>
      </c>
      <c r="F1122" s="137" t="s">
        <v>1052</v>
      </c>
      <c r="I1122" s="138"/>
      <c r="L1122" s="32"/>
      <c r="M1122" s="139"/>
      <c r="T1122" s="53"/>
      <c r="AT1122" s="17" t="s">
        <v>141</v>
      </c>
      <c r="AU1122" s="17" t="s">
        <v>139</v>
      </c>
    </row>
    <row r="1123" spans="2:65" s="1" customFormat="1" ht="16.5" customHeight="1">
      <c r="B1123" s="32"/>
      <c r="C1123" s="162" t="s">
        <v>1054</v>
      </c>
      <c r="D1123" s="162" t="s">
        <v>218</v>
      </c>
      <c r="E1123" s="163" t="s">
        <v>1055</v>
      </c>
      <c r="F1123" s="164" t="s">
        <v>1056</v>
      </c>
      <c r="G1123" s="165" t="s">
        <v>263</v>
      </c>
      <c r="H1123" s="166">
        <v>1</v>
      </c>
      <c r="I1123" s="167"/>
      <c r="J1123" s="168">
        <f>ROUND(I1123*H1123,2)</f>
        <v>0</v>
      </c>
      <c r="K1123" s="164" t="s">
        <v>137</v>
      </c>
      <c r="L1123" s="169"/>
      <c r="M1123" s="170" t="s">
        <v>19</v>
      </c>
      <c r="N1123" s="171" t="s">
        <v>45</v>
      </c>
      <c r="P1123" s="132">
        <f>O1123*H1123</f>
        <v>0</v>
      </c>
      <c r="Q1123" s="132">
        <v>2E-3</v>
      </c>
      <c r="R1123" s="132">
        <f>Q1123*H1123</f>
        <v>2E-3</v>
      </c>
      <c r="S1123" s="132">
        <v>0</v>
      </c>
      <c r="T1123" s="133">
        <f>S1123*H1123</f>
        <v>0</v>
      </c>
      <c r="AR1123" s="134" t="s">
        <v>427</v>
      </c>
      <c r="AT1123" s="134" t="s">
        <v>218</v>
      </c>
      <c r="AU1123" s="134" t="s">
        <v>139</v>
      </c>
      <c r="AY1123" s="17" t="s">
        <v>131</v>
      </c>
      <c r="BE1123" s="135">
        <f>IF(N1123="základní",J1123,0)</f>
        <v>0</v>
      </c>
      <c r="BF1123" s="135">
        <f>IF(N1123="snížená",J1123,0)</f>
        <v>0</v>
      </c>
      <c r="BG1123" s="135">
        <f>IF(N1123="zákl. přenesená",J1123,0)</f>
        <v>0</v>
      </c>
      <c r="BH1123" s="135">
        <f>IF(N1123="sníž. přenesená",J1123,0)</f>
        <v>0</v>
      </c>
      <c r="BI1123" s="135">
        <f>IF(N1123="nulová",J1123,0)</f>
        <v>0</v>
      </c>
      <c r="BJ1123" s="17" t="s">
        <v>139</v>
      </c>
      <c r="BK1123" s="135">
        <f>ROUND(I1123*H1123,2)</f>
        <v>0</v>
      </c>
      <c r="BL1123" s="17" t="s">
        <v>253</v>
      </c>
      <c r="BM1123" s="134" t="s">
        <v>1057</v>
      </c>
    </row>
    <row r="1124" spans="2:65" s="1" customFormat="1" ht="10.199999999999999">
      <c r="B1124" s="32"/>
      <c r="D1124" s="136" t="s">
        <v>141</v>
      </c>
      <c r="F1124" s="137" t="s">
        <v>1056</v>
      </c>
      <c r="I1124" s="138"/>
      <c r="L1124" s="32"/>
      <c r="M1124" s="139"/>
      <c r="T1124" s="53"/>
      <c r="AT1124" s="17" t="s">
        <v>141</v>
      </c>
      <c r="AU1124" s="17" t="s">
        <v>139</v>
      </c>
    </row>
    <row r="1125" spans="2:65" s="1" customFormat="1" ht="16.5" customHeight="1">
      <c r="B1125" s="32"/>
      <c r="C1125" s="162" t="s">
        <v>1058</v>
      </c>
      <c r="D1125" s="162" t="s">
        <v>218</v>
      </c>
      <c r="E1125" s="163" t="s">
        <v>1059</v>
      </c>
      <c r="F1125" s="164" t="s">
        <v>1060</v>
      </c>
      <c r="G1125" s="165" t="s">
        <v>263</v>
      </c>
      <c r="H1125" s="166">
        <v>1</v>
      </c>
      <c r="I1125" s="167"/>
      <c r="J1125" s="168">
        <f>ROUND(I1125*H1125,2)</f>
        <v>0</v>
      </c>
      <c r="K1125" s="164" t="s">
        <v>137</v>
      </c>
      <c r="L1125" s="169"/>
      <c r="M1125" s="170" t="s">
        <v>19</v>
      </c>
      <c r="N1125" s="171" t="s">
        <v>45</v>
      </c>
      <c r="P1125" s="132">
        <f>O1125*H1125</f>
        <v>0</v>
      </c>
      <c r="Q1125" s="132">
        <v>3.0000000000000001E-3</v>
      </c>
      <c r="R1125" s="132">
        <f>Q1125*H1125</f>
        <v>3.0000000000000001E-3</v>
      </c>
      <c r="S1125" s="132">
        <v>0</v>
      </c>
      <c r="T1125" s="133">
        <f>S1125*H1125</f>
        <v>0</v>
      </c>
      <c r="AR1125" s="134" t="s">
        <v>427</v>
      </c>
      <c r="AT1125" s="134" t="s">
        <v>218</v>
      </c>
      <c r="AU1125" s="134" t="s">
        <v>139</v>
      </c>
      <c r="AY1125" s="17" t="s">
        <v>131</v>
      </c>
      <c r="BE1125" s="135">
        <f>IF(N1125="základní",J1125,0)</f>
        <v>0</v>
      </c>
      <c r="BF1125" s="135">
        <f>IF(N1125="snížená",J1125,0)</f>
        <v>0</v>
      </c>
      <c r="BG1125" s="135">
        <f>IF(N1125="zákl. přenesená",J1125,0)</f>
        <v>0</v>
      </c>
      <c r="BH1125" s="135">
        <f>IF(N1125="sníž. přenesená",J1125,0)</f>
        <v>0</v>
      </c>
      <c r="BI1125" s="135">
        <f>IF(N1125="nulová",J1125,0)</f>
        <v>0</v>
      </c>
      <c r="BJ1125" s="17" t="s">
        <v>139</v>
      </c>
      <c r="BK1125" s="135">
        <f>ROUND(I1125*H1125,2)</f>
        <v>0</v>
      </c>
      <c r="BL1125" s="17" t="s">
        <v>253</v>
      </c>
      <c r="BM1125" s="134" t="s">
        <v>1061</v>
      </c>
    </row>
    <row r="1126" spans="2:65" s="1" customFormat="1" ht="10.199999999999999">
      <c r="B1126" s="32"/>
      <c r="D1126" s="136" t="s">
        <v>141</v>
      </c>
      <c r="F1126" s="137" t="s">
        <v>1060</v>
      </c>
      <c r="I1126" s="138"/>
      <c r="L1126" s="32"/>
      <c r="M1126" s="139"/>
      <c r="T1126" s="53"/>
      <c r="AT1126" s="17" t="s">
        <v>141</v>
      </c>
      <c r="AU1126" s="17" t="s">
        <v>139</v>
      </c>
    </row>
    <row r="1127" spans="2:65" s="1" customFormat="1" ht="16.5" customHeight="1">
      <c r="B1127" s="32"/>
      <c r="C1127" s="162" t="s">
        <v>1062</v>
      </c>
      <c r="D1127" s="162" t="s">
        <v>218</v>
      </c>
      <c r="E1127" s="163" t="s">
        <v>1063</v>
      </c>
      <c r="F1127" s="164" t="s">
        <v>1064</v>
      </c>
      <c r="G1127" s="165" t="s">
        <v>263</v>
      </c>
      <c r="H1127" s="166">
        <v>1</v>
      </c>
      <c r="I1127" s="167"/>
      <c r="J1127" s="168">
        <f>ROUND(I1127*H1127,2)</f>
        <v>0</v>
      </c>
      <c r="K1127" s="164" t="s">
        <v>137</v>
      </c>
      <c r="L1127" s="169"/>
      <c r="M1127" s="170" t="s">
        <v>19</v>
      </c>
      <c r="N1127" s="171" t="s">
        <v>45</v>
      </c>
      <c r="P1127" s="132">
        <f>O1127*H1127</f>
        <v>0</v>
      </c>
      <c r="Q1127" s="132">
        <v>4.0000000000000001E-3</v>
      </c>
      <c r="R1127" s="132">
        <f>Q1127*H1127</f>
        <v>4.0000000000000001E-3</v>
      </c>
      <c r="S1127" s="132">
        <v>0</v>
      </c>
      <c r="T1127" s="133">
        <f>S1127*H1127</f>
        <v>0</v>
      </c>
      <c r="AR1127" s="134" t="s">
        <v>427</v>
      </c>
      <c r="AT1127" s="134" t="s">
        <v>218</v>
      </c>
      <c r="AU1127" s="134" t="s">
        <v>139</v>
      </c>
      <c r="AY1127" s="17" t="s">
        <v>131</v>
      </c>
      <c r="BE1127" s="135">
        <f>IF(N1127="základní",J1127,0)</f>
        <v>0</v>
      </c>
      <c r="BF1127" s="135">
        <f>IF(N1127="snížená",J1127,0)</f>
        <v>0</v>
      </c>
      <c r="BG1127" s="135">
        <f>IF(N1127="zákl. přenesená",J1127,0)</f>
        <v>0</v>
      </c>
      <c r="BH1127" s="135">
        <f>IF(N1127="sníž. přenesená",J1127,0)</f>
        <v>0</v>
      </c>
      <c r="BI1127" s="135">
        <f>IF(N1127="nulová",J1127,0)</f>
        <v>0</v>
      </c>
      <c r="BJ1127" s="17" t="s">
        <v>139</v>
      </c>
      <c r="BK1127" s="135">
        <f>ROUND(I1127*H1127,2)</f>
        <v>0</v>
      </c>
      <c r="BL1127" s="17" t="s">
        <v>253</v>
      </c>
      <c r="BM1127" s="134" t="s">
        <v>1065</v>
      </c>
    </row>
    <row r="1128" spans="2:65" s="1" customFormat="1" ht="10.199999999999999">
      <c r="B1128" s="32"/>
      <c r="D1128" s="136" t="s">
        <v>141</v>
      </c>
      <c r="F1128" s="137" t="s">
        <v>1064</v>
      </c>
      <c r="I1128" s="138"/>
      <c r="L1128" s="32"/>
      <c r="M1128" s="139"/>
      <c r="T1128" s="53"/>
      <c r="AT1128" s="17" t="s">
        <v>141</v>
      </c>
      <c r="AU1128" s="17" t="s">
        <v>139</v>
      </c>
    </row>
    <row r="1129" spans="2:65" s="11" customFormat="1" ht="22.8" customHeight="1">
      <c r="B1129" s="111"/>
      <c r="D1129" s="112" t="s">
        <v>72</v>
      </c>
      <c r="E1129" s="121" t="s">
        <v>1066</v>
      </c>
      <c r="F1129" s="121" t="s">
        <v>1067</v>
      </c>
      <c r="I1129" s="114"/>
      <c r="J1129" s="122">
        <f>BK1129</f>
        <v>0</v>
      </c>
      <c r="L1129" s="111"/>
      <c r="M1129" s="116"/>
      <c r="P1129" s="117">
        <f>SUM(P1130:P1135)</f>
        <v>0</v>
      </c>
      <c r="R1129" s="117">
        <f>SUM(R1130:R1135)</f>
        <v>0</v>
      </c>
      <c r="T1129" s="118">
        <f>SUM(T1130:T1135)</f>
        <v>1E-3</v>
      </c>
      <c r="AR1129" s="112" t="s">
        <v>139</v>
      </c>
      <c r="AT1129" s="119" t="s">
        <v>72</v>
      </c>
      <c r="AU1129" s="119" t="s">
        <v>14</v>
      </c>
      <c r="AY1129" s="112" t="s">
        <v>131</v>
      </c>
      <c r="BK1129" s="120">
        <f>SUM(BK1130:BK1135)</f>
        <v>0</v>
      </c>
    </row>
    <row r="1130" spans="2:65" s="1" customFormat="1" ht="21.75" customHeight="1">
      <c r="B1130" s="32"/>
      <c r="C1130" s="123" t="s">
        <v>1068</v>
      </c>
      <c r="D1130" s="123" t="s">
        <v>133</v>
      </c>
      <c r="E1130" s="124" t="s">
        <v>1069</v>
      </c>
      <c r="F1130" s="125" t="s">
        <v>1070</v>
      </c>
      <c r="G1130" s="126" t="s">
        <v>263</v>
      </c>
      <c r="H1130" s="127">
        <v>1</v>
      </c>
      <c r="I1130" s="128"/>
      <c r="J1130" s="129">
        <f>ROUND(I1130*H1130,2)</f>
        <v>0</v>
      </c>
      <c r="K1130" s="125" t="s">
        <v>137</v>
      </c>
      <c r="L1130" s="32"/>
      <c r="M1130" s="130" t="s">
        <v>19</v>
      </c>
      <c r="N1130" s="131" t="s">
        <v>45</v>
      </c>
      <c r="P1130" s="132">
        <f>O1130*H1130</f>
        <v>0</v>
      </c>
      <c r="Q1130" s="132">
        <v>0</v>
      </c>
      <c r="R1130" s="132">
        <f>Q1130*H1130</f>
        <v>0</v>
      </c>
      <c r="S1130" s="132">
        <v>0</v>
      </c>
      <c r="T1130" s="133">
        <f>S1130*H1130</f>
        <v>0</v>
      </c>
      <c r="AR1130" s="134" t="s">
        <v>253</v>
      </c>
      <c r="AT1130" s="134" t="s">
        <v>133</v>
      </c>
      <c r="AU1130" s="134" t="s">
        <v>139</v>
      </c>
      <c r="AY1130" s="17" t="s">
        <v>131</v>
      </c>
      <c r="BE1130" s="135">
        <f>IF(N1130="základní",J1130,0)</f>
        <v>0</v>
      </c>
      <c r="BF1130" s="135">
        <f>IF(N1130="snížená",J1130,0)</f>
        <v>0</v>
      </c>
      <c r="BG1130" s="135">
        <f>IF(N1130="zákl. přenesená",J1130,0)</f>
        <v>0</v>
      </c>
      <c r="BH1130" s="135">
        <f>IF(N1130="sníž. přenesená",J1130,0)</f>
        <v>0</v>
      </c>
      <c r="BI1130" s="135">
        <f>IF(N1130="nulová",J1130,0)</f>
        <v>0</v>
      </c>
      <c r="BJ1130" s="17" t="s">
        <v>139</v>
      </c>
      <c r="BK1130" s="135">
        <f>ROUND(I1130*H1130,2)</f>
        <v>0</v>
      </c>
      <c r="BL1130" s="17" t="s">
        <v>253</v>
      </c>
      <c r="BM1130" s="134" t="s">
        <v>1071</v>
      </c>
    </row>
    <row r="1131" spans="2:65" s="1" customFormat="1" ht="10.199999999999999">
      <c r="B1131" s="32"/>
      <c r="D1131" s="136" t="s">
        <v>141</v>
      </c>
      <c r="F1131" s="137" t="s">
        <v>1072</v>
      </c>
      <c r="I1131" s="138"/>
      <c r="L1131" s="32"/>
      <c r="M1131" s="139"/>
      <c r="T1131" s="53"/>
      <c r="AT1131" s="17" t="s">
        <v>141</v>
      </c>
      <c r="AU1131" s="17" t="s">
        <v>139</v>
      </c>
    </row>
    <row r="1132" spans="2:65" s="1" customFormat="1" ht="10.199999999999999">
      <c r="B1132" s="32"/>
      <c r="D1132" s="140" t="s">
        <v>143</v>
      </c>
      <c r="F1132" s="141" t="s">
        <v>1073</v>
      </c>
      <c r="I1132" s="138"/>
      <c r="L1132" s="32"/>
      <c r="M1132" s="139"/>
      <c r="T1132" s="53"/>
      <c r="AT1132" s="17" t="s">
        <v>143</v>
      </c>
      <c r="AU1132" s="17" t="s">
        <v>139</v>
      </c>
    </row>
    <row r="1133" spans="2:65" s="1" customFormat="1" ht="21.75" customHeight="1">
      <c r="B1133" s="32"/>
      <c r="C1133" s="123" t="s">
        <v>786</v>
      </c>
      <c r="D1133" s="123" t="s">
        <v>133</v>
      </c>
      <c r="E1133" s="124" t="s">
        <v>1074</v>
      </c>
      <c r="F1133" s="125" t="s">
        <v>1075</v>
      </c>
      <c r="G1133" s="126" t="s">
        <v>263</v>
      </c>
      <c r="H1133" s="127">
        <v>1</v>
      </c>
      <c r="I1133" s="128"/>
      <c r="J1133" s="129">
        <f>ROUND(I1133*H1133,2)</f>
        <v>0</v>
      </c>
      <c r="K1133" s="125" t="s">
        <v>137</v>
      </c>
      <c r="L1133" s="32"/>
      <c r="M1133" s="130" t="s">
        <v>19</v>
      </c>
      <c r="N1133" s="131" t="s">
        <v>45</v>
      </c>
      <c r="P1133" s="132">
        <f>O1133*H1133</f>
        <v>0</v>
      </c>
      <c r="Q1133" s="132">
        <v>0</v>
      </c>
      <c r="R1133" s="132">
        <f>Q1133*H1133</f>
        <v>0</v>
      </c>
      <c r="S1133" s="132">
        <v>1E-3</v>
      </c>
      <c r="T1133" s="133">
        <f>S1133*H1133</f>
        <v>1E-3</v>
      </c>
      <c r="AR1133" s="134" t="s">
        <v>253</v>
      </c>
      <c r="AT1133" s="134" t="s">
        <v>133</v>
      </c>
      <c r="AU1133" s="134" t="s">
        <v>139</v>
      </c>
      <c r="AY1133" s="17" t="s">
        <v>131</v>
      </c>
      <c r="BE1133" s="135">
        <f>IF(N1133="základní",J1133,0)</f>
        <v>0</v>
      </c>
      <c r="BF1133" s="135">
        <f>IF(N1133="snížená",J1133,0)</f>
        <v>0</v>
      </c>
      <c r="BG1133" s="135">
        <f>IF(N1133="zákl. přenesená",J1133,0)</f>
        <v>0</v>
      </c>
      <c r="BH1133" s="135">
        <f>IF(N1133="sníž. přenesená",J1133,0)</f>
        <v>0</v>
      </c>
      <c r="BI1133" s="135">
        <f>IF(N1133="nulová",J1133,0)</f>
        <v>0</v>
      </c>
      <c r="BJ1133" s="17" t="s">
        <v>139</v>
      </c>
      <c r="BK1133" s="135">
        <f>ROUND(I1133*H1133,2)</f>
        <v>0</v>
      </c>
      <c r="BL1133" s="17" t="s">
        <v>253</v>
      </c>
      <c r="BM1133" s="134" t="s">
        <v>1076</v>
      </c>
    </row>
    <row r="1134" spans="2:65" s="1" customFormat="1" ht="10.199999999999999">
      <c r="B1134" s="32"/>
      <c r="D1134" s="136" t="s">
        <v>141</v>
      </c>
      <c r="F1134" s="137" t="s">
        <v>1077</v>
      </c>
      <c r="I1134" s="138"/>
      <c r="L1134" s="32"/>
      <c r="M1134" s="139"/>
      <c r="T1134" s="53"/>
      <c r="AT1134" s="17" t="s">
        <v>141</v>
      </c>
      <c r="AU1134" s="17" t="s">
        <v>139</v>
      </c>
    </row>
    <row r="1135" spans="2:65" s="1" customFormat="1" ht="10.199999999999999">
      <c r="B1135" s="32"/>
      <c r="D1135" s="140" t="s">
        <v>143</v>
      </c>
      <c r="F1135" s="141" t="s">
        <v>1078</v>
      </c>
      <c r="I1135" s="138"/>
      <c r="L1135" s="32"/>
      <c r="M1135" s="139"/>
      <c r="T1135" s="53"/>
      <c r="AT1135" s="17" t="s">
        <v>143</v>
      </c>
      <c r="AU1135" s="17" t="s">
        <v>139</v>
      </c>
    </row>
    <row r="1136" spans="2:65" s="11" customFormat="1" ht="22.8" customHeight="1">
      <c r="B1136" s="111"/>
      <c r="D1136" s="112" t="s">
        <v>72</v>
      </c>
      <c r="E1136" s="121" t="s">
        <v>1079</v>
      </c>
      <c r="F1136" s="121" t="s">
        <v>1080</v>
      </c>
      <c r="I1136" s="114"/>
      <c r="J1136" s="122">
        <f>BK1136</f>
        <v>0</v>
      </c>
      <c r="L1136" s="111"/>
      <c r="M1136" s="116"/>
      <c r="P1136" s="117">
        <f>SUM(P1137:P1152)</f>
        <v>0</v>
      </c>
      <c r="R1136" s="117">
        <f>SUM(R1137:R1152)</f>
        <v>1.1724E-2</v>
      </c>
      <c r="T1136" s="118">
        <f>SUM(T1137:T1152)</f>
        <v>0</v>
      </c>
      <c r="AR1136" s="112" t="s">
        <v>139</v>
      </c>
      <c r="AT1136" s="119" t="s">
        <v>72</v>
      </c>
      <c r="AU1136" s="119" t="s">
        <v>14</v>
      </c>
      <c r="AY1136" s="112" t="s">
        <v>131</v>
      </c>
      <c r="BK1136" s="120">
        <f>SUM(BK1137:BK1152)</f>
        <v>0</v>
      </c>
    </row>
    <row r="1137" spans="2:65" s="1" customFormat="1" ht="16.5" customHeight="1">
      <c r="B1137" s="32"/>
      <c r="C1137" s="123" t="s">
        <v>1081</v>
      </c>
      <c r="D1137" s="123" t="s">
        <v>133</v>
      </c>
      <c r="E1137" s="124" t="s">
        <v>1082</v>
      </c>
      <c r="F1137" s="125" t="s">
        <v>1083</v>
      </c>
      <c r="G1137" s="126" t="s">
        <v>263</v>
      </c>
      <c r="H1137" s="127">
        <v>12</v>
      </c>
      <c r="I1137" s="128"/>
      <c r="J1137" s="129">
        <f>ROUND(I1137*H1137,2)</f>
        <v>0</v>
      </c>
      <c r="K1137" s="125" t="s">
        <v>137</v>
      </c>
      <c r="L1137" s="32"/>
      <c r="M1137" s="130" t="s">
        <v>19</v>
      </c>
      <c r="N1137" s="131" t="s">
        <v>45</v>
      </c>
      <c r="P1137" s="132">
        <f>O1137*H1137</f>
        <v>0</v>
      </c>
      <c r="Q1137" s="132">
        <v>0</v>
      </c>
      <c r="R1137" s="132">
        <f>Q1137*H1137</f>
        <v>0</v>
      </c>
      <c r="S1137" s="132">
        <v>0</v>
      </c>
      <c r="T1137" s="133">
        <f>S1137*H1137</f>
        <v>0</v>
      </c>
      <c r="AR1137" s="134" t="s">
        <v>253</v>
      </c>
      <c r="AT1137" s="134" t="s">
        <v>133</v>
      </c>
      <c r="AU1137" s="134" t="s">
        <v>139</v>
      </c>
      <c r="AY1137" s="17" t="s">
        <v>131</v>
      </c>
      <c r="BE1137" s="135">
        <f>IF(N1137="základní",J1137,0)</f>
        <v>0</v>
      </c>
      <c r="BF1137" s="135">
        <f>IF(N1137="snížená",J1137,0)</f>
        <v>0</v>
      </c>
      <c r="BG1137" s="135">
        <f>IF(N1137="zákl. přenesená",J1137,0)</f>
        <v>0</v>
      </c>
      <c r="BH1137" s="135">
        <f>IF(N1137="sníž. přenesená",J1137,0)</f>
        <v>0</v>
      </c>
      <c r="BI1137" s="135">
        <f>IF(N1137="nulová",J1137,0)</f>
        <v>0</v>
      </c>
      <c r="BJ1137" s="17" t="s">
        <v>139</v>
      </c>
      <c r="BK1137" s="135">
        <f>ROUND(I1137*H1137,2)</f>
        <v>0</v>
      </c>
      <c r="BL1137" s="17" t="s">
        <v>253</v>
      </c>
      <c r="BM1137" s="134" t="s">
        <v>1084</v>
      </c>
    </row>
    <row r="1138" spans="2:65" s="1" customFormat="1" ht="19.2">
      <c r="B1138" s="32"/>
      <c r="D1138" s="136" t="s">
        <v>141</v>
      </c>
      <c r="F1138" s="137" t="s">
        <v>1085</v>
      </c>
      <c r="I1138" s="138"/>
      <c r="L1138" s="32"/>
      <c r="M1138" s="139"/>
      <c r="T1138" s="53"/>
      <c r="AT1138" s="17" t="s">
        <v>141</v>
      </c>
      <c r="AU1138" s="17" t="s">
        <v>139</v>
      </c>
    </row>
    <row r="1139" spans="2:65" s="1" customFormat="1" ht="10.199999999999999">
      <c r="B1139" s="32"/>
      <c r="D1139" s="140" t="s">
        <v>143</v>
      </c>
      <c r="F1139" s="141" t="s">
        <v>1086</v>
      </c>
      <c r="I1139" s="138"/>
      <c r="L1139" s="32"/>
      <c r="M1139" s="139"/>
      <c r="T1139" s="53"/>
      <c r="AT1139" s="17" t="s">
        <v>143</v>
      </c>
      <c r="AU1139" s="17" t="s">
        <v>139</v>
      </c>
    </row>
    <row r="1140" spans="2:65" s="1" customFormat="1" ht="16.5" customHeight="1">
      <c r="B1140" s="32"/>
      <c r="C1140" s="162" t="s">
        <v>1087</v>
      </c>
      <c r="D1140" s="162" t="s">
        <v>218</v>
      </c>
      <c r="E1140" s="163" t="s">
        <v>1088</v>
      </c>
      <c r="F1140" s="164" t="s">
        <v>1089</v>
      </c>
      <c r="G1140" s="165" t="s">
        <v>263</v>
      </c>
      <c r="H1140" s="166">
        <v>12</v>
      </c>
      <c r="I1140" s="167"/>
      <c r="J1140" s="168">
        <f>ROUND(I1140*H1140,2)</f>
        <v>0</v>
      </c>
      <c r="K1140" s="164" t="s">
        <v>137</v>
      </c>
      <c r="L1140" s="169"/>
      <c r="M1140" s="170" t="s">
        <v>19</v>
      </c>
      <c r="N1140" s="171" t="s">
        <v>45</v>
      </c>
      <c r="P1140" s="132">
        <f>O1140*H1140</f>
        <v>0</v>
      </c>
      <c r="Q1140" s="132">
        <v>3.5E-4</v>
      </c>
      <c r="R1140" s="132">
        <f>Q1140*H1140</f>
        <v>4.1999999999999997E-3</v>
      </c>
      <c r="S1140" s="132">
        <v>0</v>
      </c>
      <c r="T1140" s="133">
        <f>S1140*H1140</f>
        <v>0</v>
      </c>
      <c r="AR1140" s="134" t="s">
        <v>427</v>
      </c>
      <c r="AT1140" s="134" t="s">
        <v>218</v>
      </c>
      <c r="AU1140" s="134" t="s">
        <v>139</v>
      </c>
      <c r="AY1140" s="17" t="s">
        <v>131</v>
      </c>
      <c r="BE1140" s="135">
        <f>IF(N1140="základní",J1140,0)</f>
        <v>0</v>
      </c>
      <c r="BF1140" s="135">
        <f>IF(N1140="snížená",J1140,0)</f>
        <v>0</v>
      </c>
      <c r="BG1140" s="135">
        <f>IF(N1140="zákl. přenesená",J1140,0)</f>
        <v>0</v>
      </c>
      <c r="BH1140" s="135">
        <f>IF(N1140="sníž. přenesená",J1140,0)</f>
        <v>0</v>
      </c>
      <c r="BI1140" s="135">
        <f>IF(N1140="nulová",J1140,0)</f>
        <v>0</v>
      </c>
      <c r="BJ1140" s="17" t="s">
        <v>139</v>
      </c>
      <c r="BK1140" s="135">
        <f>ROUND(I1140*H1140,2)</f>
        <v>0</v>
      </c>
      <c r="BL1140" s="17" t="s">
        <v>253</v>
      </c>
      <c r="BM1140" s="134" t="s">
        <v>1090</v>
      </c>
    </row>
    <row r="1141" spans="2:65" s="1" customFormat="1" ht="10.199999999999999">
      <c r="B1141" s="32"/>
      <c r="D1141" s="136" t="s">
        <v>141</v>
      </c>
      <c r="F1141" s="137" t="s">
        <v>1089</v>
      </c>
      <c r="I1141" s="138"/>
      <c r="L1141" s="32"/>
      <c r="M1141" s="139"/>
      <c r="T1141" s="53"/>
      <c r="AT1141" s="17" t="s">
        <v>141</v>
      </c>
      <c r="AU1141" s="17" t="s">
        <v>139</v>
      </c>
    </row>
    <row r="1142" spans="2:65" s="1" customFormat="1" ht="24.15" customHeight="1">
      <c r="B1142" s="32"/>
      <c r="C1142" s="123" t="s">
        <v>1091</v>
      </c>
      <c r="D1142" s="123" t="s">
        <v>133</v>
      </c>
      <c r="E1142" s="124" t="s">
        <v>1092</v>
      </c>
      <c r="F1142" s="125" t="s">
        <v>1093</v>
      </c>
      <c r="G1142" s="126" t="s">
        <v>402</v>
      </c>
      <c r="H1142" s="127">
        <v>2.4</v>
      </c>
      <c r="I1142" s="128"/>
      <c r="J1142" s="129">
        <f>ROUND(I1142*H1142,2)</f>
        <v>0</v>
      </c>
      <c r="K1142" s="125" t="s">
        <v>137</v>
      </c>
      <c r="L1142" s="32"/>
      <c r="M1142" s="130" t="s">
        <v>19</v>
      </c>
      <c r="N1142" s="131" t="s">
        <v>45</v>
      </c>
      <c r="P1142" s="132">
        <f>O1142*H1142</f>
        <v>0</v>
      </c>
      <c r="Q1142" s="132">
        <v>0</v>
      </c>
      <c r="R1142" s="132">
        <f>Q1142*H1142</f>
        <v>0</v>
      </c>
      <c r="S1142" s="132">
        <v>0</v>
      </c>
      <c r="T1142" s="133">
        <f>S1142*H1142</f>
        <v>0</v>
      </c>
      <c r="AR1142" s="134" t="s">
        <v>253</v>
      </c>
      <c r="AT1142" s="134" t="s">
        <v>133</v>
      </c>
      <c r="AU1142" s="134" t="s">
        <v>139</v>
      </c>
      <c r="AY1142" s="17" t="s">
        <v>131</v>
      </c>
      <c r="BE1142" s="135">
        <f>IF(N1142="základní",J1142,0)</f>
        <v>0</v>
      </c>
      <c r="BF1142" s="135">
        <f>IF(N1142="snížená",J1142,0)</f>
        <v>0</v>
      </c>
      <c r="BG1142" s="135">
        <f>IF(N1142="zákl. přenesená",J1142,0)</f>
        <v>0</v>
      </c>
      <c r="BH1142" s="135">
        <f>IF(N1142="sníž. přenesená",J1142,0)</f>
        <v>0</v>
      </c>
      <c r="BI1142" s="135">
        <f>IF(N1142="nulová",J1142,0)</f>
        <v>0</v>
      </c>
      <c r="BJ1142" s="17" t="s">
        <v>139</v>
      </c>
      <c r="BK1142" s="135">
        <f>ROUND(I1142*H1142,2)</f>
        <v>0</v>
      </c>
      <c r="BL1142" s="17" t="s">
        <v>253</v>
      </c>
      <c r="BM1142" s="134" t="s">
        <v>1094</v>
      </c>
    </row>
    <row r="1143" spans="2:65" s="1" customFormat="1" ht="19.2">
      <c r="B1143" s="32"/>
      <c r="D1143" s="136" t="s">
        <v>141</v>
      </c>
      <c r="F1143" s="137" t="s">
        <v>1095</v>
      </c>
      <c r="I1143" s="138"/>
      <c r="L1143" s="32"/>
      <c r="M1143" s="139"/>
      <c r="T1143" s="53"/>
      <c r="AT1143" s="17" t="s">
        <v>141</v>
      </c>
      <c r="AU1143" s="17" t="s">
        <v>139</v>
      </c>
    </row>
    <row r="1144" spans="2:65" s="1" customFormat="1" ht="10.199999999999999">
      <c r="B1144" s="32"/>
      <c r="D1144" s="140" t="s">
        <v>143</v>
      </c>
      <c r="F1144" s="141" t="s">
        <v>1096</v>
      </c>
      <c r="I1144" s="138"/>
      <c r="L1144" s="32"/>
      <c r="M1144" s="139"/>
      <c r="T1144" s="53"/>
      <c r="AT1144" s="17" t="s">
        <v>143</v>
      </c>
      <c r="AU1144" s="17" t="s">
        <v>139</v>
      </c>
    </row>
    <row r="1145" spans="2:65" s="12" customFormat="1" ht="10.199999999999999">
      <c r="B1145" s="142"/>
      <c r="D1145" s="136" t="s">
        <v>145</v>
      </c>
      <c r="E1145" s="143" t="s">
        <v>19</v>
      </c>
      <c r="F1145" s="144" t="s">
        <v>1097</v>
      </c>
      <c r="H1145" s="143" t="s">
        <v>19</v>
      </c>
      <c r="I1145" s="145"/>
      <c r="L1145" s="142"/>
      <c r="M1145" s="146"/>
      <c r="T1145" s="147"/>
      <c r="AT1145" s="143" t="s">
        <v>145</v>
      </c>
      <c r="AU1145" s="143" t="s">
        <v>139</v>
      </c>
      <c r="AV1145" s="12" t="s">
        <v>14</v>
      </c>
      <c r="AW1145" s="12" t="s">
        <v>35</v>
      </c>
      <c r="AX1145" s="12" t="s">
        <v>73</v>
      </c>
      <c r="AY1145" s="143" t="s">
        <v>131</v>
      </c>
    </row>
    <row r="1146" spans="2:65" s="13" customFormat="1" ht="10.199999999999999">
      <c r="B1146" s="148"/>
      <c r="D1146" s="136" t="s">
        <v>145</v>
      </c>
      <c r="E1146" s="149" t="s">
        <v>19</v>
      </c>
      <c r="F1146" s="150" t="s">
        <v>1098</v>
      </c>
      <c r="H1146" s="151">
        <v>2.4</v>
      </c>
      <c r="I1146" s="152"/>
      <c r="L1146" s="148"/>
      <c r="M1146" s="153"/>
      <c r="T1146" s="154"/>
      <c r="AT1146" s="149" t="s">
        <v>145</v>
      </c>
      <c r="AU1146" s="149" t="s">
        <v>139</v>
      </c>
      <c r="AV1146" s="13" t="s">
        <v>139</v>
      </c>
      <c r="AW1146" s="13" t="s">
        <v>35</v>
      </c>
      <c r="AX1146" s="13" t="s">
        <v>14</v>
      </c>
      <c r="AY1146" s="149" t="s">
        <v>131</v>
      </c>
    </row>
    <row r="1147" spans="2:65" s="1" customFormat="1" ht="16.5" customHeight="1">
      <c r="B1147" s="32"/>
      <c r="C1147" s="162" t="s">
        <v>1099</v>
      </c>
      <c r="D1147" s="162" t="s">
        <v>218</v>
      </c>
      <c r="E1147" s="163" t="s">
        <v>1100</v>
      </c>
      <c r="F1147" s="164" t="s">
        <v>1101</v>
      </c>
      <c r="G1147" s="165" t="s">
        <v>402</v>
      </c>
      <c r="H1147" s="166">
        <v>2.64</v>
      </c>
      <c r="I1147" s="167"/>
      <c r="J1147" s="168">
        <f>ROUND(I1147*H1147,2)</f>
        <v>0</v>
      </c>
      <c r="K1147" s="164" t="s">
        <v>137</v>
      </c>
      <c r="L1147" s="169"/>
      <c r="M1147" s="170" t="s">
        <v>19</v>
      </c>
      <c r="N1147" s="171" t="s">
        <v>45</v>
      </c>
      <c r="P1147" s="132">
        <f>O1147*H1147</f>
        <v>0</v>
      </c>
      <c r="Q1147" s="132">
        <v>2.8500000000000001E-3</v>
      </c>
      <c r="R1147" s="132">
        <f>Q1147*H1147</f>
        <v>7.5240000000000003E-3</v>
      </c>
      <c r="S1147" s="132">
        <v>0</v>
      </c>
      <c r="T1147" s="133">
        <f>S1147*H1147</f>
        <v>0</v>
      </c>
      <c r="AR1147" s="134" t="s">
        <v>427</v>
      </c>
      <c r="AT1147" s="134" t="s">
        <v>218</v>
      </c>
      <c r="AU1147" s="134" t="s">
        <v>139</v>
      </c>
      <c r="AY1147" s="17" t="s">
        <v>131</v>
      </c>
      <c r="BE1147" s="135">
        <f>IF(N1147="základní",J1147,0)</f>
        <v>0</v>
      </c>
      <c r="BF1147" s="135">
        <f>IF(N1147="snížená",J1147,0)</f>
        <v>0</v>
      </c>
      <c r="BG1147" s="135">
        <f>IF(N1147="zákl. přenesená",J1147,0)</f>
        <v>0</v>
      </c>
      <c r="BH1147" s="135">
        <f>IF(N1147="sníž. přenesená",J1147,0)</f>
        <v>0</v>
      </c>
      <c r="BI1147" s="135">
        <f>IF(N1147="nulová",J1147,0)</f>
        <v>0</v>
      </c>
      <c r="BJ1147" s="17" t="s">
        <v>139</v>
      </c>
      <c r="BK1147" s="135">
        <f>ROUND(I1147*H1147,2)</f>
        <v>0</v>
      </c>
      <c r="BL1147" s="17" t="s">
        <v>253</v>
      </c>
      <c r="BM1147" s="134" t="s">
        <v>1102</v>
      </c>
    </row>
    <row r="1148" spans="2:65" s="1" customFormat="1" ht="10.199999999999999">
      <c r="B1148" s="32"/>
      <c r="D1148" s="136" t="s">
        <v>141</v>
      </c>
      <c r="F1148" s="137" t="s">
        <v>1101</v>
      </c>
      <c r="I1148" s="138"/>
      <c r="L1148" s="32"/>
      <c r="M1148" s="139"/>
      <c r="T1148" s="53"/>
      <c r="AT1148" s="17" t="s">
        <v>141</v>
      </c>
      <c r="AU1148" s="17" t="s">
        <v>139</v>
      </c>
    </row>
    <row r="1149" spans="2:65" s="13" customFormat="1" ht="10.199999999999999">
      <c r="B1149" s="148"/>
      <c r="D1149" s="136" t="s">
        <v>145</v>
      </c>
      <c r="F1149" s="150" t="s">
        <v>1103</v>
      </c>
      <c r="H1149" s="151">
        <v>2.64</v>
      </c>
      <c r="I1149" s="152"/>
      <c r="L1149" s="148"/>
      <c r="M1149" s="153"/>
      <c r="T1149" s="154"/>
      <c r="AT1149" s="149" t="s">
        <v>145</v>
      </c>
      <c r="AU1149" s="149" t="s">
        <v>139</v>
      </c>
      <c r="AV1149" s="13" t="s">
        <v>139</v>
      </c>
      <c r="AW1149" s="13" t="s">
        <v>4</v>
      </c>
      <c r="AX1149" s="13" t="s">
        <v>14</v>
      </c>
      <c r="AY1149" s="149" t="s">
        <v>131</v>
      </c>
    </row>
    <row r="1150" spans="2:65" s="1" customFormat="1" ht="24.15" customHeight="1">
      <c r="B1150" s="32"/>
      <c r="C1150" s="123" t="s">
        <v>1104</v>
      </c>
      <c r="D1150" s="123" t="s">
        <v>133</v>
      </c>
      <c r="E1150" s="124" t="s">
        <v>1105</v>
      </c>
      <c r="F1150" s="125" t="s">
        <v>1106</v>
      </c>
      <c r="G1150" s="126" t="s">
        <v>197</v>
      </c>
      <c r="H1150" s="127">
        <v>1.2E-2</v>
      </c>
      <c r="I1150" s="128"/>
      <c r="J1150" s="129">
        <f>ROUND(I1150*H1150,2)</f>
        <v>0</v>
      </c>
      <c r="K1150" s="125" t="s">
        <v>137</v>
      </c>
      <c r="L1150" s="32"/>
      <c r="M1150" s="130" t="s">
        <v>19</v>
      </c>
      <c r="N1150" s="131" t="s">
        <v>45</v>
      </c>
      <c r="P1150" s="132">
        <f>O1150*H1150</f>
        <v>0</v>
      </c>
      <c r="Q1150" s="132">
        <v>0</v>
      </c>
      <c r="R1150" s="132">
        <f>Q1150*H1150</f>
        <v>0</v>
      </c>
      <c r="S1150" s="132">
        <v>0</v>
      </c>
      <c r="T1150" s="133">
        <f>S1150*H1150</f>
        <v>0</v>
      </c>
      <c r="AR1150" s="134" t="s">
        <v>253</v>
      </c>
      <c r="AT1150" s="134" t="s">
        <v>133</v>
      </c>
      <c r="AU1150" s="134" t="s">
        <v>139</v>
      </c>
      <c r="AY1150" s="17" t="s">
        <v>131</v>
      </c>
      <c r="BE1150" s="135">
        <f>IF(N1150="základní",J1150,0)</f>
        <v>0</v>
      </c>
      <c r="BF1150" s="135">
        <f>IF(N1150="snížená",J1150,0)</f>
        <v>0</v>
      </c>
      <c r="BG1150" s="135">
        <f>IF(N1150="zákl. přenesená",J1150,0)</f>
        <v>0</v>
      </c>
      <c r="BH1150" s="135">
        <f>IF(N1150="sníž. přenesená",J1150,0)</f>
        <v>0</v>
      </c>
      <c r="BI1150" s="135">
        <f>IF(N1150="nulová",J1150,0)</f>
        <v>0</v>
      </c>
      <c r="BJ1150" s="17" t="s">
        <v>139</v>
      </c>
      <c r="BK1150" s="135">
        <f>ROUND(I1150*H1150,2)</f>
        <v>0</v>
      </c>
      <c r="BL1150" s="17" t="s">
        <v>253</v>
      </c>
      <c r="BM1150" s="134" t="s">
        <v>1107</v>
      </c>
    </row>
    <row r="1151" spans="2:65" s="1" customFormat="1" ht="28.8">
      <c r="B1151" s="32"/>
      <c r="D1151" s="136" t="s">
        <v>141</v>
      </c>
      <c r="F1151" s="137" t="s">
        <v>1108</v>
      </c>
      <c r="I1151" s="138"/>
      <c r="L1151" s="32"/>
      <c r="M1151" s="139"/>
      <c r="T1151" s="53"/>
      <c r="AT1151" s="17" t="s">
        <v>141</v>
      </c>
      <c r="AU1151" s="17" t="s">
        <v>139</v>
      </c>
    </row>
    <row r="1152" spans="2:65" s="1" customFormat="1" ht="10.199999999999999">
      <c r="B1152" s="32"/>
      <c r="D1152" s="140" t="s">
        <v>143</v>
      </c>
      <c r="F1152" s="141" t="s">
        <v>1109</v>
      </c>
      <c r="I1152" s="138"/>
      <c r="L1152" s="32"/>
      <c r="M1152" s="139"/>
      <c r="T1152" s="53"/>
      <c r="AT1152" s="17" t="s">
        <v>143</v>
      </c>
      <c r="AU1152" s="17" t="s">
        <v>139</v>
      </c>
    </row>
    <row r="1153" spans="2:65" s="11" customFormat="1" ht="22.8" customHeight="1">
      <c r="B1153" s="111"/>
      <c r="D1153" s="112" t="s">
        <v>72</v>
      </c>
      <c r="E1153" s="121" t="s">
        <v>1110</v>
      </c>
      <c r="F1153" s="121" t="s">
        <v>1111</v>
      </c>
      <c r="I1153" s="114"/>
      <c r="J1153" s="122">
        <f>BK1153</f>
        <v>0</v>
      </c>
      <c r="L1153" s="111"/>
      <c r="M1153" s="116"/>
      <c r="P1153" s="117">
        <f>SUM(P1154:P1161)</f>
        <v>0</v>
      </c>
      <c r="R1153" s="117">
        <f>SUM(R1154:R1161)</f>
        <v>9.4259999999999983E-2</v>
      </c>
      <c r="T1153" s="118">
        <f>SUM(T1154:T1161)</f>
        <v>0</v>
      </c>
      <c r="AR1153" s="112" t="s">
        <v>139</v>
      </c>
      <c r="AT1153" s="119" t="s">
        <v>72</v>
      </c>
      <c r="AU1153" s="119" t="s">
        <v>14</v>
      </c>
      <c r="AY1153" s="112" t="s">
        <v>131</v>
      </c>
      <c r="BK1153" s="120">
        <f>SUM(BK1154:BK1161)</f>
        <v>0</v>
      </c>
    </row>
    <row r="1154" spans="2:65" s="1" customFormat="1" ht="24.15" customHeight="1">
      <c r="B1154" s="32"/>
      <c r="C1154" s="123" t="s">
        <v>1112</v>
      </c>
      <c r="D1154" s="123" t="s">
        <v>133</v>
      </c>
      <c r="E1154" s="124" t="s">
        <v>1113</v>
      </c>
      <c r="F1154" s="125" t="s">
        <v>1114</v>
      </c>
      <c r="G1154" s="126" t="s">
        <v>136</v>
      </c>
      <c r="H1154" s="127">
        <v>6</v>
      </c>
      <c r="I1154" s="128"/>
      <c r="J1154" s="129">
        <f>ROUND(I1154*H1154,2)</f>
        <v>0</v>
      </c>
      <c r="K1154" s="125" t="s">
        <v>137</v>
      </c>
      <c r="L1154" s="32"/>
      <c r="M1154" s="130" t="s">
        <v>19</v>
      </c>
      <c r="N1154" s="131" t="s">
        <v>45</v>
      </c>
      <c r="P1154" s="132">
        <f>O1154*H1154</f>
        <v>0</v>
      </c>
      <c r="Q1154" s="132">
        <v>1.5709999999999998E-2</v>
      </c>
      <c r="R1154" s="132">
        <f>Q1154*H1154</f>
        <v>9.4259999999999983E-2</v>
      </c>
      <c r="S1154" s="132">
        <v>0</v>
      </c>
      <c r="T1154" s="133">
        <f>S1154*H1154</f>
        <v>0</v>
      </c>
      <c r="AR1154" s="134" t="s">
        <v>253</v>
      </c>
      <c r="AT1154" s="134" t="s">
        <v>133</v>
      </c>
      <c r="AU1154" s="134" t="s">
        <v>139</v>
      </c>
      <c r="AY1154" s="17" t="s">
        <v>131</v>
      </c>
      <c r="BE1154" s="135">
        <f>IF(N1154="základní",J1154,0)</f>
        <v>0</v>
      </c>
      <c r="BF1154" s="135">
        <f>IF(N1154="snížená",J1154,0)</f>
        <v>0</v>
      </c>
      <c r="BG1154" s="135">
        <f>IF(N1154="zákl. přenesená",J1154,0)</f>
        <v>0</v>
      </c>
      <c r="BH1154" s="135">
        <f>IF(N1154="sníž. přenesená",J1154,0)</f>
        <v>0</v>
      </c>
      <c r="BI1154" s="135">
        <f>IF(N1154="nulová",J1154,0)</f>
        <v>0</v>
      </c>
      <c r="BJ1154" s="17" t="s">
        <v>139</v>
      </c>
      <c r="BK1154" s="135">
        <f>ROUND(I1154*H1154,2)</f>
        <v>0</v>
      </c>
      <c r="BL1154" s="17" t="s">
        <v>253</v>
      </c>
      <c r="BM1154" s="134" t="s">
        <v>1115</v>
      </c>
    </row>
    <row r="1155" spans="2:65" s="1" customFormat="1" ht="28.8">
      <c r="B1155" s="32"/>
      <c r="D1155" s="136" t="s">
        <v>141</v>
      </c>
      <c r="F1155" s="137" t="s">
        <v>1116</v>
      </c>
      <c r="I1155" s="138"/>
      <c r="L1155" s="32"/>
      <c r="M1155" s="139"/>
      <c r="T1155" s="53"/>
      <c r="AT1155" s="17" t="s">
        <v>141</v>
      </c>
      <c r="AU1155" s="17" t="s">
        <v>139</v>
      </c>
    </row>
    <row r="1156" spans="2:65" s="1" customFormat="1" ht="10.199999999999999">
      <c r="B1156" s="32"/>
      <c r="D1156" s="140" t="s">
        <v>143</v>
      </c>
      <c r="F1156" s="141" t="s">
        <v>1117</v>
      </c>
      <c r="I1156" s="138"/>
      <c r="L1156" s="32"/>
      <c r="M1156" s="139"/>
      <c r="T1156" s="53"/>
      <c r="AT1156" s="17" t="s">
        <v>143</v>
      </c>
      <c r="AU1156" s="17" t="s">
        <v>139</v>
      </c>
    </row>
    <row r="1157" spans="2:65" s="12" customFormat="1" ht="10.199999999999999">
      <c r="B1157" s="142"/>
      <c r="D1157" s="136" t="s">
        <v>145</v>
      </c>
      <c r="E1157" s="143" t="s">
        <v>19</v>
      </c>
      <c r="F1157" s="144" t="s">
        <v>1118</v>
      </c>
      <c r="H1157" s="143" t="s">
        <v>19</v>
      </c>
      <c r="I1157" s="145"/>
      <c r="L1157" s="142"/>
      <c r="M1157" s="146"/>
      <c r="T1157" s="147"/>
      <c r="AT1157" s="143" t="s">
        <v>145</v>
      </c>
      <c r="AU1157" s="143" t="s">
        <v>139</v>
      </c>
      <c r="AV1157" s="12" t="s">
        <v>14</v>
      </c>
      <c r="AW1157" s="12" t="s">
        <v>35</v>
      </c>
      <c r="AX1157" s="12" t="s">
        <v>73</v>
      </c>
      <c r="AY1157" s="143" t="s">
        <v>131</v>
      </c>
    </row>
    <row r="1158" spans="2:65" s="13" customFormat="1" ht="10.199999999999999">
      <c r="B1158" s="148"/>
      <c r="D1158" s="136" t="s">
        <v>145</v>
      </c>
      <c r="E1158" s="149" t="s">
        <v>19</v>
      </c>
      <c r="F1158" s="150" t="s">
        <v>1119</v>
      </c>
      <c r="H1158" s="151">
        <v>6</v>
      </c>
      <c r="I1158" s="152"/>
      <c r="L1158" s="148"/>
      <c r="M1158" s="153"/>
      <c r="T1158" s="154"/>
      <c r="AT1158" s="149" t="s">
        <v>145</v>
      </c>
      <c r="AU1158" s="149" t="s">
        <v>139</v>
      </c>
      <c r="AV1158" s="13" t="s">
        <v>139</v>
      </c>
      <c r="AW1158" s="13" t="s">
        <v>35</v>
      </c>
      <c r="AX1158" s="13" t="s">
        <v>14</v>
      </c>
      <c r="AY1158" s="149" t="s">
        <v>131</v>
      </c>
    </row>
    <row r="1159" spans="2:65" s="1" customFormat="1" ht="24.15" customHeight="1">
      <c r="B1159" s="32"/>
      <c r="C1159" s="123" t="s">
        <v>1120</v>
      </c>
      <c r="D1159" s="123" t="s">
        <v>133</v>
      </c>
      <c r="E1159" s="124" t="s">
        <v>1121</v>
      </c>
      <c r="F1159" s="125" t="s">
        <v>1122</v>
      </c>
      <c r="G1159" s="126" t="s">
        <v>918</v>
      </c>
      <c r="H1159" s="172"/>
      <c r="I1159" s="128"/>
      <c r="J1159" s="129">
        <f>ROUND(I1159*H1159,2)</f>
        <v>0</v>
      </c>
      <c r="K1159" s="125" t="s">
        <v>137</v>
      </c>
      <c r="L1159" s="32"/>
      <c r="M1159" s="130" t="s">
        <v>19</v>
      </c>
      <c r="N1159" s="131" t="s">
        <v>45</v>
      </c>
      <c r="P1159" s="132">
        <f>O1159*H1159</f>
        <v>0</v>
      </c>
      <c r="Q1159" s="132">
        <v>0</v>
      </c>
      <c r="R1159" s="132">
        <f>Q1159*H1159</f>
        <v>0</v>
      </c>
      <c r="S1159" s="132">
        <v>0</v>
      </c>
      <c r="T1159" s="133">
        <f>S1159*H1159</f>
        <v>0</v>
      </c>
      <c r="AR1159" s="134" t="s">
        <v>253</v>
      </c>
      <c r="AT1159" s="134" t="s">
        <v>133</v>
      </c>
      <c r="AU1159" s="134" t="s">
        <v>139</v>
      </c>
      <c r="AY1159" s="17" t="s">
        <v>131</v>
      </c>
      <c r="BE1159" s="135">
        <f>IF(N1159="základní",J1159,0)</f>
        <v>0</v>
      </c>
      <c r="BF1159" s="135">
        <f>IF(N1159="snížená",J1159,0)</f>
        <v>0</v>
      </c>
      <c r="BG1159" s="135">
        <f>IF(N1159="zákl. přenesená",J1159,0)</f>
        <v>0</v>
      </c>
      <c r="BH1159" s="135">
        <f>IF(N1159="sníž. přenesená",J1159,0)</f>
        <v>0</v>
      </c>
      <c r="BI1159" s="135">
        <f>IF(N1159="nulová",J1159,0)</f>
        <v>0</v>
      </c>
      <c r="BJ1159" s="17" t="s">
        <v>139</v>
      </c>
      <c r="BK1159" s="135">
        <f>ROUND(I1159*H1159,2)</f>
        <v>0</v>
      </c>
      <c r="BL1159" s="17" t="s">
        <v>253</v>
      </c>
      <c r="BM1159" s="134" t="s">
        <v>1123</v>
      </c>
    </row>
    <row r="1160" spans="2:65" s="1" customFormat="1" ht="28.8">
      <c r="B1160" s="32"/>
      <c r="D1160" s="136" t="s">
        <v>141</v>
      </c>
      <c r="F1160" s="137" t="s">
        <v>1124</v>
      </c>
      <c r="I1160" s="138"/>
      <c r="L1160" s="32"/>
      <c r="M1160" s="139"/>
      <c r="T1160" s="53"/>
      <c r="AT1160" s="17" t="s">
        <v>141</v>
      </c>
      <c r="AU1160" s="17" t="s">
        <v>139</v>
      </c>
    </row>
    <row r="1161" spans="2:65" s="1" customFormat="1" ht="10.199999999999999">
      <c r="B1161" s="32"/>
      <c r="D1161" s="140" t="s">
        <v>143</v>
      </c>
      <c r="F1161" s="141" t="s">
        <v>1125</v>
      </c>
      <c r="I1161" s="138"/>
      <c r="L1161" s="32"/>
      <c r="M1161" s="139"/>
      <c r="T1161" s="53"/>
      <c r="AT1161" s="17" t="s">
        <v>143</v>
      </c>
      <c r="AU1161" s="17" t="s">
        <v>139</v>
      </c>
    </row>
    <row r="1162" spans="2:65" s="11" customFormat="1" ht="22.8" customHeight="1">
      <c r="B1162" s="111"/>
      <c r="D1162" s="112" t="s">
        <v>72</v>
      </c>
      <c r="E1162" s="121" t="s">
        <v>1126</v>
      </c>
      <c r="F1162" s="121" t="s">
        <v>1127</v>
      </c>
      <c r="I1162" s="114"/>
      <c r="J1162" s="122">
        <f>BK1162</f>
        <v>0</v>
      </c>
      <c r="L1162" s="111"/>
      <c r="M1162" s="116"/>
      <c r="P1162" s="117">
        <f>SUM(P1163:P1242)</f>
        <v>0</v>
      </c>
      <c r="R1162" s="117">
        <f>SUM(R1163:R1242)</f>
        <v>0.34843334999999998</v>
      </c>
      <c r="T1162" s="118">
        <f>SUM(T1163:T1242)</f>
        <v>0.43409889999999995</v>
      </c>
      <c r="AR1162" s="112" t="s">
        <v>139</v>
      </c>
      <c r="AT1162" s="119" t="s">
        <v>72</v>
      </c>
      <c r="AU1162" s="119" t="s">
        <v>14</v>
      </c>
      <c r="AY1162" s="112" t="s">
        <v>131</v>
      </c>
      <c r="BK1162" s="120">
        <f>SUM(BK1163:BK1242)</f>
        <v>0</v>
      </c>
    </row>
    <row r="1163" spans="2:65" s="1" customFormat="1" ht="16.5" customHeight="1">
      <c r="B1163" s="32"/>
      <c r="C1163" s="123" t="s">
        <v>1128</v>
      </c>
      <c r="D1163" s="123" t="s">
        <v>133</v>
      </c>
      <c r="E1163" s="124" t="s">
        <v>1129</v>
      </c>
      <c r="F1163" s="125" t="s">
        <v>1130</v>
      </c>
      <c r="G1163" s="126" t="s">
        <v>136</v>
      </c>
      <c r="H1163" s="127">
        <v>10.734999999999999</v>
      </c>
      <c r="I1163" s="128"/>
      <c r="J1163" s="129">
        <f>ROUND(I1163*H1163,2)</f>
        <v>0</v>
      </c>
      <c r="K1163" s="125" t="s">
        <v>137</v>
      </c>
      <c r="L1163" s="32"/>
      <c r="M1163" s="130" t="s">
        <v>19</v>
      </c>
      <c r="N1163" s="131" t="s">
        <v>45</v>
      </c>
      <c r="P1163" s="132">
        <f>O1163*H1163</f>
        <v>0</v>
      </c>
      <c r="Q1163" s="132">
        <v>0</v>
      </c>
      <c r="R1163" s="132">
        <f>Q1163*H1163</f>
        <v>0</v>
      </c>
      <c r="S1163" s="132">
        <v>5.94E-3</v>
      </c>
      <c r="T1163" s="133">
        <f>S1163*H1163</f>
        <v>6.37659E-2</v>
      </c>
      <c r="AR1163" s="134" t="s">
        <v>253</v>
      </c>
      <c r="AT1163" s="134" t="s">
        <v>133</v>
      </c>
      <c r="AU1163" s="134" t="s">
        <v>139</v>
      </c>
      <c r="AY1163" s="17" t="s">
        <v>131</v>
      </c>
      <c r="BE1163" s="135">
        <f>IF(N1163="základní",J1163,0)</f>
        <v>0</v>
      </c>
      <c r="BF1163" s="135">
        <f>IF(N1163="snížená",J1163,0)</f>
        <v>0</v>
      </c>
      <c r="BG1163" s="135">
        <f>IF(N1163="zákl. přenesená",J1163,0)</f>
        <v>0</v>
      </c>
      <c r="BH1163" s="135">
        <f>IF(N1163="sníž. přenesená",J1163,0)</f>
        <v>0</v>
      </c>
      <c r="BI1163" s="135">
        <f>IF(N1163="nulová",J1163,0)</f>
        <v>0</v>
      </c>
      <c r="BJ1163" s="17" t="s">
        <v>139</v>
      </c>
      <c r="BK1163" s="135">
        <f>ROUND(I1163*H1163,2)</f>
        <v>0</v>
      </c>
      <c r="BL1163" s="17" t="s">
        <v>253</v>
      </c>
      <c r="BM1163" s="134" t="s">
        <v>1131</v>
      </c>
    </row>
    <row r="1164" spans="2:65" s="1" customFormat="1" ht="19.2">
      <c r="B1164" s="32"/>
      <c r="D1164" s="136" t="s">
        <v>141</v>
      </c>
      <c r="F1164" s="137" t="s">
        <v>1132</v>
      </c>
      <c r="I1164" s="138"/>
      <c r="L1164" s="32"/>
      <c r="M1164" s="139"/>
      <c r="T1164" s="53"/>
      <c r="AT1164" s="17" t="s">
        <v>141</v>
      </c>
      <c r="AU1164" s="17" t="s">
        <v>139</v>
      </c>
    </row>
    <row r="1165" spans="2:65" s="1" customFormat="1" ht="10.199999999999999">
      <c r="B1165" s="32"/>
      <c r="D1165" s="140" t="s">
        <v>143</v>
      </c>
      <c r="F1165" s="141" t="s">
        <v>1133</v>
      </c>
      <c r="I1165" s="138"/>
      <c r="L1165" s="32"/>
      <c r="M1165" s="139"/>
      <c r="T1165" s="53"/>
      <c r="AT1165" s="17" t="s">
        <v>143</v>
      </c>
      <c r="AU1165" s="17" t="s">
        <v>139</v>
      </c>
    </row>
    <row r="1166" spans="2:65" s="12" customFormat="1" ht="10.199999999999999">
      <c r="B1166" s="142"/>
      <c r="D1166" s="136" t="s">
        <v>145</v>
      </c>
      <c r="E1166" s="143" t="s">
        <v>19</v>
      </c>
      <c r="F1166" s="144" t="s">
        <v>1134</v>
      </c>
      <c r="H1166" s="143" t="s">
        <v>19</v>
      </c>
      <c r="I1166" s="145"/>
      <c r="L1166" s="142"/>
      <c r="M1166" s="146"/>
      <c r="T1166" s="147"/>
      <c r="AT1166" s="143" t="s">
        <v>145</v>
      </c>
      <c r="AU1166" s="143" t="s">
        <v>139</v>
      </c>
      <c r="AV1166" s="12" t="s">
        <v>14</v>
      </c>
      <c r="AW1166" s="12" t="s">
        <v>35</v>
      </c>
      <c r="AX1166" s="12" t="s">
        <v>73</v>
      </c>
      <c r="AY1166" s="143" t="s">
        <v>131</v>
      </c>
    </row>
    <row r="1167" spans="2:65" s="13" customFormat="1" ht="10.199999999999999">
      <c r="B1167" s="148"/>
      <c r="D1167" s="136" t="s">
        <v>145</v>
      </c>
      <c r="E1167" s="149" t="s">
        <v>19</v>
      </c>
      <c r="F1167" s="150" t="s">
        <v>1135</v>
      </c>
      <c r="H1167" s="151">
        <v>7.79</v>
      </c>
      <c r="I1167" s="152"/>
      <c r="L1167" s="148"/>
      <c r="M1167" s="153"/>
      <c r="T1167" s="154"/>
      <c r="AT1167" s="149" t="s">
        <v>145</v>
      </c>
      <c r="AU1167" s="149" t="s">
        <v>139</v>
      </c>
      <c r="AV1167" s="13" t="s">
        <v>139</v>
      </c>
      <c r="AW1167" s="13" t="s">
        <v>35</v>
      </c>
      <c r="AX1167" s="13" t="s">
        <v>73</v>
      </c>
      <c r="AY1167" s="149" t="s">
        <v>131</v>
      </c>
    </row>
    <row r="1168" spans="2:65" s="12" customFormat="1" ht="10.199999999999999">
      <c r="B1168" s="142"/>
      <c r="D1168" s="136" t="s">
        <v>145</v>
      </c>
      <c r="E1168" s="143" t="s">
        <v>19</v>
      </c>
      <c r="F1168" s="144" t="s">
        <v>1136</v>
      </c>
      <c r="H1168" s="143" t="s">
        <v>19</v>
      </c>
      <c r="I1168" s="145"/>
      <c r="L1168" s="142"/>
      <c r="M1168" s="146"/>
      <c r="T1168" s="147"/>
      <c r="AT1168" s="143" t="s">
        <v>145</v>
      </c>
      <c r="AU1168" s="143" t="s">
        <v>139</v>
      </c>
      <c r="AV1168" s="12" t="s">
        <v>14</v>
      </c>
      <c r="AW1168" s="12" t="s">
        <v>35</v>
      </c>
      <c r="AX1168" s="12" t="s">
        <v>73</v>
      </c>
      <c r="AY1168" s="143" t="s">
        <v>131</v>
      </c>
    </row>
    <row r="1169" spans="2:65" s="13" customFormat="1" ht="10.199999999999999">
      <c r="B1169" s="148"/>
      <c r="D1169" s="136" t="s">
        <v>145</v>
      </c>
      <c r="E1169" s="149" t="s">
        <v>19</v>
      </c>
      <c r="F1169" s="150" t="s">
        <v>1137</v>
      </c>
      <c r="H1169" s="151">
        <v>2.9449999999999998</v>
      </c>
      <c r="I1169" s="152"/>
      <c r="L1169" s="148"/>
      <c r="M1169" s="153"/>
      <c r="T1169" s="154"/>
      <c r="AT1169" s="149" t="s">
        <v>145</v>
      </c>
      <c r="AU1169" s="149" t="s">
        <v>139</v>
      </c>
      <c r="AV1169" s="13" t="s">
        <v>139</v>
      </c>
      <c r="AW1169" s="13" t="s">
        <v>35</v>
      </c>
      <c r="AX1169" s="13" t="s">
        <v>73</v>
      </c>
      <c r="AY1169" s="149" t="s">
        <v>131</v>
      </c>
    </row>
    <row r="1170" spans="2:65" s="14" customFormat="1" ht="10.199999999999999">
      <c r="B1170" s="155"/>
      <c r="D1170" s="136" t="s">
        <v>145</v>
      </c>
      <c r="E1170" s="156" t="s">
        <v>19</v>
      </c>
      <c r="F1170" s="157" t="s">
        <v>166</v>
      </c>
      <c r="H1170" s="158">
        <v>10.734999999999999</v>
      </c>
      <c r="I1170" s="159"/>
      <c r="L1170" s="155"/>
      <c r="M1170" s="160"/>
      <c r="T1170" s="161"/>
      <c r="AT1170" s="156" t="s">
        <v>145</v>
      </c>
      <c r="AU1170" s="156" t="s">
        <v>139</v>
      </c>
      <c r="AV1170" s="14" t="s">
        <v>138</v>
      </c>
      <c r="AW1170" s="14" t="s">
        <v>35</v>
      </c>
      <c r="AX1170" s="14" t="s">
        <v>14</v>
      </c>
      <c r="AY1170" s="156" t="s">
        <v>131</v>
      </c>
    </row>
    <row r="1171" spans="2:65" s="1" customFormat="1" ht="16.5" customHeight="1">
      <c r="B1171" s="32"/>
      <c r="C1171" s="123" t="s">
        <v>1138</v>
      </c>
      <c r="D1171" s="123" t="s">
        <v>133</v>
      </c>
      <c r="E1171" s="124" t="s">
        <v>1139</v>
      </c>
      <c r="F1171" s="125" t="s">
        <v>1140</v>
      </c>
      <c r="G1171" s="126" t="s">
        <v>402</v>
      </c>
      <c r="H1171" s="127">
        <v>54.5</v>
      </c>
      <c r="I1171" s="128"/>
      <c r="J1171" s="129">
        <f>ROUND(I1171*H1171,2)</f>
        <v>0</v>
      </c>
      <c r="K1171" s="125" t="s">
        <v>137</v>
      </c>
      <c r="L1171" s="32"/>
      <c r="M1171" s="130" t="s">
        <v>19</v>
      </c>
      <c r="N1171" s="131" t="s">
        <v>45</v>
      </c>
      <c r="P1171" s="132">
        <f>O1171*H1171</f>
        <v>0</v>
      </c>
      <c r="Q1171" s="132">
        <v>0</v>
      </c>
      <c r="R1171" s="132">
        <f>Q1171*H1171</f>
        <v>0</v>
      </c>
      <c r="S1171" s="132">
        <v>1.67E-3</v>
      </c>
      <c r="T1171" s="133">
        <f>S1171*H1171</f>
        <v>9.1014999999999999E-2</v>
      </c>
      <c r="AR1171" s="134" t="s">
        <v>253</v>
      </c>
      <c r="AT1171" s="134" t="s">
        <v>133</v>
      </c>
      <c r="AU1171" s="134" t="s">
        <v>139</v>
      </c>
      <c r="AY1171" s="17" t="s">
        <v>131</v>
      </c>
      <c r="BE1171" s="135">
        <f>IF(N1171="základní",J1171,0)</f>
        <v>0</v>
      </c>
      <c r="BF1171" s="135">
        <f>IF(N1171="snížená",J1171,0)</f>
        <v>0</v>
      </c>
      <c r="BG1171" s="135">
        <f>IF(N1171="zákl. přenesená",J1171,0)</f>
        <v>0</v>
      </c>
      <c r="BH1171" s="135">
        <f>IF(N1171="sníž. přenesená",J1171,0)</f>
        <v>0</v>
      </c>
      <c r="BI1171" s="135">
        <f>IF(N1171="nulová",J1171,0)</f>
        <v>0</v>
      </c>
      <c r="BJ1171" s="17" t="s">
        <v>139</v>
      </c>
      <c r="BK1171" s="135">
        <f>ROUND(I1171*H1171,2)</f>
        <v>0</v>
      </c>
      <c r="BL1171" s="17" t="s">
        <v>253</v>
      </c>
      <c r="BM1171" s="134" t="s">
        <v>1141</v>
      </c>
    </row>
    <row r="1172" spans="2:65" s="1" customFormat="1" ht="19.2">
      <c r="B1172" s="32"/>
      <c r="D1172" s="136" t="s">
        <v>141</v>
      </c>
      <c r="F1172" s="137" t="s">
        <v>1142</v>
      </c>
      <c r="I1172" s="138"/>
      <c r="L1172" s="32"/>
      <c r="M1172" s="139"/>
      <c r="T1172" s="53"/>
      <c r="AT1172" s="17" t="s">
        <v>141</v>
      </c>
      <c r="AU1172" s="17" t="s">
        <v>139</v>
      </c>
    </row>
    <row r="1173" spans="2:65" s="1" customFormat="1" ht="10.199999999999999">
      <c r="B1173" s="32"/>
      <c r="D1173" s="140" t="s">
        <v>143</v>
      </c>
      <c r="F1173" s="141" t="s">
        <v>1143</v>
      </c>
      <c r="I1173" s="138"/>
      <c r="L1173" s="32"/>
      <c r="M1173" s="139"/>
      <c r="T1173" s="53"/>
      <c r="AT1173" s="17" t="s">
        <v>143</v>
      </c>
      <c r="AU1173" s="17" t="s">
        <v>139</v>
      </c>
    </row>
    <row r="1174" spans="2:65" s="12" customFormat="1" ht="10.199999999999999">
      <c r="B1174" s="142"/>
      <c r="D1174" s="136" t="s">
        <v>145</v>
      </c>
      <c r="E1174" s="143" t="s">
        <v>19</v>
      </c>
      <c r="F1174" s="144" t="s">
        <v>1144</v>
      </c>
      <c r="H1174" s="143" t="s">
        <v>19</v>
      </c>
      <c r="I1174" s="145"/>
      <c r="L1174" s="142"/>
      <c r="M1174" s="146"/>
      <c r="T1174" s="147"/>
      <c r="AT1174" s="143" t="s">
        <v>145</v>
      </c>
      <c r="AU1174" s="143" t="s">
        <v>139</v>
      </c>
      <c r="AV1174" s="12" t="s">
        <v>14</v>
      </c>
      <c r="AW1174" s="12" t="s">
        <v>35</v>
      </c>
      <c r="AX1174" s="12" t="s">
        <v>73</v>
      </c>
      <c r="AY1174" s="143" t="s">
        <v>131</v>
      </c>
    </row>
    <row r="1175" spans="2:65" s="13" customFormat="1" ht="10.199999999999999">
      <c r="B1175" s="148"/>
      <c r="D1175" s="136" t="s">
        <v>145</v>
      </c>
      <c r="E1175" s="149" t="s">
        <v>19</v>
      </c>
      <c r="F1175" s="150" t="s">
        <v>1145</v>
      </c>
      <c r="H1175" s="151">
        <v>37.5</v>
      </c>
      <c r="I1175" s="152"/>
      <c r="L1175" s="148"/>
      <c r="M1175" s="153"/>
      <c r="T1175" s="154"/>
      <c r="AT1175" s="149" t="s">
        <v>145</v>
      </c>
      <c r="AU1175" s="149" t="s">
        <v>139</v>
      </c>
      <c r="AV1175" s="13" t="s">
        <v>139</v>
      </c>
      <c r="AW1175" s="13" t="s">
        <v>35</v>
      </c>
      <c r="AX1175" s="13" t="s">
        <v>73</v>
      </c>
      <c r="AY1175" s="149" t="s">
        <v>131</v>
      </c>
    </row>
    <row r="1176" spans="2:65" s="12" customFormat="1" ht="10.199999999999999">
      <c r="B1176" s="142"/>
      <c r="D1176" s="136" t="s">
        <v>145</v>
      </c>
      <c r="E1176" s="143" t="s">
        <v>19</v>
      </c>
      <c r="F1176" s="144" t="s">
        <v>1146</v>
      </c>
      <c r="H1176" s="143" t="s">
        <v>19</v>
      </c>
      <c r="I1176" s="145"/>
      <c r="L1176" s="142"/>
      <c r="M1176" s="146"/>
      <c r="T1176" s="147"/>
      <c r="AT1176" s="143" t="s">
        <v>145</v>
      </c>
      <c r="AU1176" s="143" t="s">
        <v>139</v>
      </c>
      <c r="AV1176" s="12" t="s">
        <v>14</v>
      </c>
      <c r="AW1176" s="12" t="s">
        <v>35</v>
      </c>
      <c r="AX1176" s="12" t="s">
        <v>73</v>
      </c>
      <c r="AY1176" s="143" t="s">
        <v>131</v>
      </c>
    </row>
    <row r="1177" spans="2:65" s="13" customFormat="1" ht="10.199999999999999">
      <c r="B1177" s="148"/>
      <c r="D1177" s="136" t="s">
        <v>145</v>
      </c>
      <c r="E1177" s="149" t="s">
        <v>19</v>
      </c>
      <c r="F1177" s="150" t="s">
        <v>1147</v>
      </c>
      <c r="H1177" s="151">
        <v>8.6999999999999993</v>
      </c>
      <c r="I1177" s="152"/>
      <c r="L1177" s="148"/>
      <c r="M1177" s="153"/>
      <c r="T1177" s="154"/>
      <c r="AT1177" s="149" t="s">
        <v>145</v>
      </c>
      <c r="AU1177" s="149" t="s">
        <v>139</v>
      </c>
      <c r="AV1177" s="13" t="s">
        <v>139</v>
      </c>
      <c r="AW1177" s="13" t="s">
        <v>35</v>
      </c>
      <c r="AX1177" s="13" t="s">
        <v>73</v>
      </c>
      <c r="AY1177" s="149" t="s">
        <v>131</v>
      </c>
    </row>
    <row r="1178" spans="2:65" s="12" customFormat="1" ht="10.199999999999999">
      <c r="B1178" s="142"/>
      <c r="D1178" s="136" t="s">
        <v>145</v>
      </c>
      <c r="E1178" s="143" t="s">
        <v>19</v>
      </c>
      <c r="F1178" s="144" t="s">
        <v>1148</v>
      </c>
      <c r="H1178" s="143" t="s">
        <v>19</v>
      </c>
      <c r="I1178" s="145"/>
      <c r="L1178" s="142"/>
      <c r="M1178" s="146"/>
      <c r="T1178" s="147"/>
      <c r="AT1178" s="143" t="s">
        <v>145</v>
      </c>
      <c r="AU1178" s="143" t="s">
        <v>139</v>
      </c>
      <c r="AV1178" s="12" t="s">
        <v>14</v>
      </c>
      <c r="AW1178" s="12" t="s">
        <v>35</v>
      </c>
      <c r="AX1178" s="12" t="s">
        <v>73</v>
      </c>
      <c r="AY1178" s="143" t="s">
        <v>131</v>
      </c>
    </row>
    <row r="1179" spans="2:65" s="13" customFormat="1" ht="10.199999999999999">
      <c r="B1179" s="148"/>
      <c r="D1179" s="136" t="s">
        <v>145</v>
      </c>
      <c r="E1179" s="149" t="s">
        <v>19</v>
      </c>
      <c r="F1179" s="150" t="s">
        <v>1149</v>
      </c>
      <c r="H1179" s="151">
        <v>4.7</v>
      </c>
      <c r="I1179" s="152"/>
      <c r="L1179" s="148"/>
      <c r="M1179" s="153"/>
      <c r="T1179" s="154"/>
      <c r="AT1179" s="149" t="s">
        <v>145</v>
      </c>
      <c r="AU1179" s="149" t="s">
        <v>139</v>
      </c>
      <c r="AV1179" s="13" t="s">
        <v>139</v>
      </c>
      <c r="AW1179" s="13" t="s">
        <v>35</v>
      </c>
      <c r="AX1179" s="13" t="s">
        <v>73</v>
      </c>
      <c r="AY1179" s="149" t="s">
        <v>131</v>
      </c>
    </row>
    <row r="1180" spans="2:65" s="12" customFormat="1" ht="10.199999999999999">
      <c r="B1180" s="142"/>
      <c r="D1180" s="136" t="s">
        <v>145</v>
      </c>
      <c r="E1180" s="143" t="s">
        <v>19</v>
      </c>
      <c r="F1180" s="144" t="s">
        <v>1150</v>
      </c>
      <c r="H1180" s="143" t="s">
        <v>19</v>
      </c>
      <c r="I1180" s="145"/>
      <c r="L1180" s="142"/>
      <c r="M1180" s="146"/>
      <c r="T1180" s="147"/>
      <c r="AT1180" s="143" t="s">
        <v>145</v>
      </c>
      <c r="AU1180" s="143" t="s">
        <v>139</v>
      </c>
      <c r="AV1180" s="12" t="s">
        <v>14</v>
      </c>
      <c r="AW1180" s="12" t="s">
        <v>35</v>
      </c>
      <c r="AX1180" s="12" t="s">
        <v>73</v>
      </c>
      <c r="AY1180" s="143" t="s">
        <v>131</v>
      </c>
    </row>
    <row r="1181" spans="2:65" s="13" customFormat="1" ht="10.199999999999999">
      <c r="B1181" s="148"/>
      <c r="D1181" s="136" t="s">
        <v>145</v>
      </c>
      <c r="E1181" s="149" t="s">
        <v>19</v>
      </c>
      <c r="F1181" s="150" t="s">
        <v>1151</v>
      </c>
      <c r="H1181" s="151">
        <v>3.6</v>
      </c>
      <c r="I1181" s="152"/>
      <c r="L1181" s="148"/>
      <c r="M1181" s="153"/>
      <c r="T1181" s="154"/>
      <c r="AT1181" s="149" t="s">
        <v>145</v>
      </c>
      <c r="AU1181" s="149" t="s">
        <v>139</v>
      </c>
      <c r="AV1181" s="13" t="s">
        <v>139</v>
      </c>
      <c r="AW1181" s="13" t="s">
        <v>35</v>
      </c>
      <c r="AX1181" s="13" t="s">
        <v>73</v>
      </c>
      <c r="AY1181" s="149" t="s">
        <v>131</v>
      </c>
    </row>
    <row r="1182" spans="2:65" s="14" customFormat="1" ht="10.199999999999999">
      <c r="B1182" s="155"/>
      <c r="D1182" s="136" t="s">
        <v>145</v>
      </c>
      <c r="E1182" s="156" t="s">
        <v>19</v>
      </c>
      <c r="F1182" s="157" t="s">
        <v>166</v>
      </c>
      <c r="H1182" s="158">
        <v>54.5</v>
      </c>
      <c r="I1182" s="159"/>
      <c r="L1182" s="155"/>
      <c r="M1182" s="160"/>
      <c r="T1182" s="161"/>
      <c r="AT1182" s="156" t="s">
        <v>145</v>
      </c>
      <c r="AU1182" s="156" t="s">
        <v>139</v>
      </c>
      <c r="AV1182" s="14" t="s">
        <v>138</v>
      </c>
      <c r="AW1182" s="14" t="s">
        <v>35</v>
      </c>
      <c r="AX1182" s="14" t="s">
        <v>14</v>
      </c>
      <c r="AY1182" s="156" t="s">
        <v>131</v>
      </c>
    </row>
    <row r="1183" spans="2:65" s="1" customFormat="1" ht="21.75" customHeight="1">
      <c r="B1183" s="32"/>
      <c r="C1183" s="123" t="s">
        <v>1152</v>
      </c>
      <c r="D1183" s="123" t="s">
        <v>133</v>
      </c>
      <c r="E1183" s="124" t="s">
        <v>1153</v>
      </c>
      <c r="F1183" s="125" t="s">
        <v>1154</v>
      </c>
      <c r="G1183" s="126" t="s">
        <v>402</v>
      </c>
      <c r="H1183" s="127">
        <v>34.799999999999997</v>
      </c>
      <c r="I1183" s="128"/>
      <c r="J1183" s="129">
        <f>ROUND(I1183*H1183,2)</f>
        <v>0</v>
      </c>
      <c r="K1183" s="125" t="s">
        <v>137</v>
      </c>
      <c r="L1183" s="32"/>
      <c r="M1183" s="130" t="s">
        <v>19</v>
      </c>
      <c r="N1183" s="131" t="s">
        <v>45</v>
      </c>
      <c r="P1183" s="132">
        <f>O1183*H1183</f>
        <v>0</v>
      </c>
      <c r="Q1183" s="132">
        <v>0</v>
      </c>
      <c r="R1183" s="132">
        <f>Q1183*H1183</f>
        <v>0</v>
      </c>
      <c r="S1183" s="132">
        <v>2.2300000000000002E-3</v>
      </c>
      <c r="T1183" s="133">
        <f>S1183*H1183</f>
        <v>7.7604000000000006E-2</v>
      </c>
      <c r="AR1183" s="134" t="s">
        <v>253</v>
      </c>
      <c r="AT1183" s="134" t="s">
        <v>133</v>
      </c>
      <c r="AU1183" s="134" t="s">
        <v>139</v>
      </c>
      <c r="AY1183" s="17" t="s">
        <v>131</v>
      </c>
      <c r="BE1183" s="135">
        <f>IF(N1183="základní",J1183,0)</f>
        <v>0</v>
      </c>
      <c r="BF1183" s="135">
        <f>IF(N1183="snížená",J1183,0)</f>
        <v>0</v>
      </c>
      <c r="BG1183" s="135">
        <f>IF(N1183="zákl. přenesená",J1183,0)</f>
        <v>0</v>
      </c>
      <c r="BH1183" s="135">
        <f>IF(N1183="sníž. přenesená",J1183,0)</f>
        <v>0</v>
      </c>
      <c r="BI1183" s="135">
        <f>IF(N1183="nulová",J1183,0)</f>
        <v>0</v>
      </c>
      <c r="BJ1183" s="17" t="s">
        <v>139</v>
      </c>
      <c r="BK1183" s="135">
        <f>ROUND(I1183*H1183,2)</f>
        <v>0</v>
      </c>
      <c r="BL1183" s="17" t="s">
        <v>253</v>
      </c>
      <c r="BM1183" s="134" t="s">
        <v>1155</v>
      </c>
    </row>
    <row r="1184" spans="2:65" s="1" customFormat="1" ht="10.199999999999999">
      <c r="B1184" s="32"/>
      <c r="D1184" s="136" t="s">
        <v>141</v>
      </c>
      <c r="F1184" s="137" t="s">
        <v>1156</v>
      </c>
      <c r="I1184" s="138"/>
      <c r="L1184" s="32"/>
      <c r="M1184" s="139"/>
      <c r="T1184" s="53"/>
      <c r="AT1184" s="17" t="s">
        <v>141</v>
      </c>
      <c r="AU1184" s="17" t="s">
        <v>139</v>
      </c>
    </row>
    <row r="1185" spans="2:65" s="1" customFormat="1" ht="10.199999999999999">
      <c r="B1185" s="32"/>
      <c r="D1185" s="140" t="s">
        <v>143</v>
      </c>
      <c r="F1185" s="141" t="s">
        <v>1157</v>
      </c>
      <c r="I1185" s="138"/>
      <c r="L1185" s="32"/>
      <c r="M1185" s="139"/>
      <c r="T1185" s="53"/>
      <c r="AT1185" s="17" t="s">
        <v>143</v>
      </c>
      <c r="AU1185" s="17" t="s">
        <v>139</v>
      </c>
    </row>
    <row r="1186" spans="2:65" s="13" customFormat="1" ht="10.199999999999999">
      <c r="B1186" s="148"/>
      <c r="D1186" s="136" t="s">
        <v>145</v>
      </c>
      <c r="E1186" s="149" t="s">
        <v>19</v>
      </c>
      <c r="F1186" s="150" t="s">
        <v>1158</v>
      </c>
      <c r="H1186" s="151">
        <v>34.799999999999997</v>
      </c>
      <c r="I1186" s="152"/>
      <c r="L1186" s="148"/>
      <c r="M1186" s="153"/>
      <c r="T1186" s="154"/>
      <c r="AT1186" s="149" t="s">
        <v>145</v>
      </c>
      <c r="AU1186" s="149" t="s">
        <v>139</v>
      </c>
      <c r="AV1186" s="13" t="s">
        <v>139</v>
      </c>
      <c r="AW1186" s="13" t="s">
        <v>35</v>
      </c>
      <c r="AX1186" s="13" t="s">
        <v>14</v>
      </c>
      <c r="AY1186" s="149" t="s">
        <v>131</v>
      </c>
    </row>
    <row r="1187" spans="2:65" s="1" customFormat="1" ht="16.5" customHeight="1">
      <c r="B1187" s="32"/>
      <c r="C1187" s="123" t="s">
        <v>1159</v>
      </c>
      <c r="D1187" s="123" t="s">
        <v>133</v>
      </c>
      <c r="E1187" s="124" t="s">
        <v>1160</v>
      </c>
      <c r="F1187" s="125" t="s">
        <v>1161</v>
      </c>
      <c r="G1187" s="126" t="s">
        <v>402</v>
      </c>
      <c r="H1187" s="127">
        <v>35</v>
      </c>
      <c r="I1187" s="128"/>
      <c r="J1187" s="129">
        <f>ROUND(I1187*H1187,2)</f>
        <v>0</v>
      </c>
      <c r="K1187" s="125" t="s">
        <v>137</v>
      </c>
      <c r="L1187" s="32"/>
      <c r="M1187" s="130" t="s">
        <v>19</v>
      </c>
      <c r="N1187" s="131" t="s">
        <v>45</v>
      </c>
      <c r="P1187" s="132">
        <f>O1187*H1187</f>
        <v>0</v>
      </c>
      <c r="Q1187" s="132">
        <v>0</v>
      </c>
      <c r="R1187" s="132">
        <f>Q1187*H1187</f>
        <v>0</v>
      </c>
      <c r="S1187" s="132">
        <v>2.5999999999999999E-3</v>
      </c>
      <c r="T1187" s="133">
        <f>S1187*H1187</f>
        <v>9.0999999999999998E-2</v>
      </c>
      <c r="AR1187" s="134" t="s">
        <v>253</v>
      </c>
      <c r="AT1187" s="134" t="s">
        <v>133</v>
      </c>
      <c r="AU1187" s="134" t="s">
        <v>139</v>
      </c>
      <c r="AY1187" s="17" t="s">
        <v>131</v>
      </c>
      <c r="BE1187" s="135">
        <f>IF(N1187="základní",J1187,0)</f>
        <v>0</v>
      </c>
      <c r="BF1187" s="135">
        <f>IF(N1187="snížená",J1187,0)</f>
        <v>0</v>
      </c>
      <c r="BG1187" s="135">
        <f>IF(N1187="zákl. přenesená",J1187,0)</f>
        <v>0</v>
      </c>
      <c r="BH1187" s="135">
        <f>IF(N1187="sníž. přenesená",J1187,0)</f>
        <v>0</v>
      </c>
      <c r="BI1187" s="135">
        <f>IF(N1187="nulová",J1187,0)</f>
        <v>0</v>
      </c>
      <c r="BJ1187" s="17" t="s">
        <v>139</v>
      </c>
      <c r="BK1187" s="135">
        <f>ROUND(I1187*H1187,2)</f>
        <v>0</v>
      </c>
      <c r="BL1187" s="17" t="s">
        <v>253</v>
      </c>
      <c r="BM1187" s="134" t="s">
        <v>1162</v>
      </c>
    </row>
    <row r="1188" spans="2:65" s="1" customFormat="1" ht="10.199999999999999">
      <c r="B1188" s="32"/>
      <c r="D1188" s="136" t="s">
        <v>141</v>
      </c>
      <c r="F1188" s="137" t="s">
        <v>1163</v>
      </c>
      <c r="I1188" s="138"/>
      <c r="L1188" s="32"/>
      <c r="M1188" s="139"/>
      <c r="T1188" s="53"/>
      <c r="AT1188" s="17" t="s">
        <v>141</v>
      </c>
      <c r="AU1188" s="17" t="s">
        <v>139</v>
      </c>
    </row>
    <row r="1189" spans="2:65" s="1" customFormat="1" ht="10.199999999999999">
      <c r="B1189" s="32"/>
      <c r="D1189" s="140" t="s">
        <v>143</v>
      </c>
      <c r="F1189" s="141" t="s">
        <v>1164</v>
      </c>
      <c r="I1189" s="138"/>
      <c r="L1189" s="32"/>
      <c r="M1189" s="139"/>
      <c r="T1189" s="53"/>
      <c r="AT1189" s="17" t="s">
        <v>143</v>
      </c>
      <c r="AU1189" s="17" t="s">
        <v>139</v>
      </c>
    </row>
    <row r="1190" spans="2:65" s="12" customFormat="1" ht="10.199999999999999">
      <c r="B1190" s="142"/>
      <c r="D1190" s="136" t="s">
        <v>145</v>
      </c>
      <c r="E1190" s="143" t="s">
        <v>19</v>
      </c>
      <c r="F1190" s="144" t="s">
        <v>1165</v>
      </c>
      <c r="H1190" s="143" t="s">
        <v>19</v>
      </c>
      <c r="I1190" s="145"/>
      <c r="L1190" s="142"/>
      <c r="M1190" s="146"/>
      <c r="T1190" s="147"/>
      <c r="AT1190" s="143" t="s">
        <v>145</v>
      </c>
      <c r="AU1190" s="143" t="s">
        <v>139</v>
      </c>
      <c r="AV1190" s="12" t="s">
        <v>14</v>
      </c>
      <c r="AW1190" s="12" t="s">
        <v>35</v>
      </c>
      <c r="AX1190" s="12" t="s">
        <v>73</v>
      </c>
      <c r="AY1190" s="143" t="s">
        <v>131</v>
      </c>
    </row>
    <row r="1191" spans="2:65" s="13" customFormat="1" ht="10.199999999999999">
      <c r="B1191" s="148"/>
      <c r="D1191" s="136" t="s">
        <v>145</v>
      </c>
      <c r="E1191" s="149" t="s">
        <v>19</v>
      </c>
      <c r="F1191" s="150" t="s">
        <v>1166</v>
      </c>
      <c r="H1191" s="151">
        <v>35</v>
      </c>
      <c r="I1191" s="152"/>
      <c r="L1191" s="148"/>
      <c r="M1191" s="153"/>
      <c r="T1191" s="154"/>
      <c r="AT1191" s="149" t="s">
        <v>145</v>
      </c>
      <c r="AU1191" s="149" t="s">
        <v>139</v>
      </c>
      <c r="AV1191" s="13" t="s">
        <v>139</v>
      </c>
      <c r="AW1191" s="13" t="s">
        <v>35</v>
      </c>
      <c r="AX1191" s="13" t="s">
        <v>14</v>
      </c>
      <c r="AY1191" s="149" t="s">
        <v>131</v>
      </c>
    </row>
    <row r="1192" spans="2:65" s="1" customFormat="1" ht="16.5" customHeight="1">
      <c r="B1192" s="32"/>
      <c r="C1192" s="123" t="s">
        <v>1167</v>
      </c>
      <c r="D1192" s="123" t="s">
        <v>133</v>
      </c>
      <c r="E1192" s="124" t="s">
        <v>1168</v>
      </c>
      <c r="F1192" s="125" t="s">
        <v>1169</v>
      </c>
      <c r="G1192" s="126" t="s">
        <v>402</v>
      </c>
      <c r="H1192" s="127">
        <v>28.1</v>
      </c>
      <c r="I1192" s="128"/>
      <c r="J1192" s="129">
        <f>ROUND(I1192*H1192,2)</f>
        <v>0</v>
      </c>
      <c r="K1192" s="125" t="s">
        <v>137</v>
      </c>
      <c r="L1192" s="32"/>
      <c r="M1192" s="130" t="s">
        <v>19</v>
      </c>
      <c r="N1192" s="131" t="s">
        <v>45</v>
      </c>
      <c r="P1192" s="132">
        <f>O1192*H1192</f>
        <v>0</v>
      </c>
      <c r="Q1192" s="132">
        <v>0</v>
      </c>
      <c r="R1192" s="132">
        <f>Q1192*H1192</f>
        <v>0</v>
      </c>
      <c r="S1192" s="132">
        <v>3.9399999999999999E-3</v>
      </c>
      <c r="T1192" s="133">
        <f>S1192*H1192</f>
        <v>0.11071400000000001</v>
      </c>
      <c r="AR1192" s="134" t="s">
        <v>253</v>
      </c>
      <c r="AT1192" s="134" t="s">
        <v>133</v>
      </c>
      <c r="AU1192" s="134" t="s">
        <v>139</v>
      </c>
      <c r="AY1192" s="17" t="s">
        <v>131</v>
      </c>
      <c r="BE1192" s="135">
        <f>IF(N1192="základní",J1192,0)</f>
        <v>0</v>
      </c>
      <c r="BF1192" s="135">
        <f>IF(N1192="snížená",J1192,0)</f>
        <v>0</v>
      </c>
      <c r="BG1192" s="135">
        <f>IF(N1192="zákl. přenesená",J1192,0)</f>
        <v>0</v>
      </c>
      <c r="BH1192" s="135">
        <f>IF(N1192="sníž. přenesená",J1192,0)</f>
        <v>0</v>
      </c>
      <c r="BI1192" s="135">
        <f>IF(N1192="nulová",J1192,0)</f>
        <v>0</v>
      </c>
      <c r="BJ1192" s="17" t="s">
        <v>139</v>
      </c>
      <c r="BK1192" s="135">
        <f>ROUND(I1192*H1192,2)</f>
        <v>0</v>
      </c>
      <c r="BL1192" s="17" t="s">
        <v>253</v>
      </c>
      <c r="BM1192" s="134" t="s">
        <v>1170</v>
      </c>
    </row>
    <row r="1193" spans="2:65" s="1" customFormat="1" ht="10.199999999999999">
      <c r="B1193" s="32"/>
      <c r="D1193" s="136" t="s">
        <v>141</v>
      </c>
      <c r="F1193" s="137" t="s">
        <v>1171</v>
      </c>
      <c r="I1193" s="138"/>
      <c r="L1193" s="32"/>
      <c r="M1193" s="139"/>
      <c r="T1193" s="53"/>
      <c r="AT1193" s="17" t="s">
        <v>141</v>
      </c>
      <c r="AU1193" s="17" t="s">
        <v>139</v>
      </c>
    </row>
    <row r="1194" spans="2:65" s="1" customFormat="1" ht="10.199999999999999">
      <c r="B1194" s="32"/>
      <c r="D1194" s="140" t="s">
        <v>143</v>
      </c>
      <c r="F1194" s="141" t="s">
        <v>1172</v>
      </c>
      <c r="I1194" s="138"/>
      <c r="L1194" s="32"/>
      <c r="M1194" s="139"/>
      <c r="T1194" s="53"/>
      <c r="AT1194" s="17" t="s">
        <v>143</v>
      </c>
      <c r="AU1194" s="17" t="s">
        <v>139</v>
      </c>
    </row>
    <row r="1195" spans="2:65" s="12" customFormat="1" ht="10.199999999999999">
      <c r="B1195" s="142"/>
      <c r="D1195" s="136" t="s">
        <v>145</v>
      </c>
      <c r="E1195" s="143" t="s">
        <v>19</v>
      </c>
      <c r="F1195" s="144" t="s">
        <v>1173</v>
      </c>
      <c r="H1195" s="143" t="s">
        <v>19</v>
      </c>
      <c r="I1195" s="145"/>
      <c r="L1195" s="142"/>
      <c r="M1195" s="146"/>
      <c r="T1195" s="147"/>
      <c r="AT1195" s="143" t="s">
        <v>145</v>
      </c>
      <c r="AU1195" s="143" t="s">
        <v>139</v>
      </c>
      <c r="AV1195" s="12" t="s">
        <v>14</v>
      </c>
      <c r="AW1195" s="12" t="s">
        <v>35</v>
      </c>
      <c r="AX1195" s="12" t="s">
        <v>73</v>
      </c>
      <c r="AY1195" s="143" t="s">
        <v>131</v>
      </c>
    </row>
    <row r="1196" spans="2:65" s="13" customFormat="1" ht="10.199999999999999">
      <c r="B1196" s="148"/>
      <c r="D1196" s="136" t="s">
        <v>145</v>
      </c>
      <c r="E1196" s="149" t="s">
        <v>19</v>
      </c>
      <c r="F1196" s="150" t="s">
        <v>1174</v>
      </c>
      <c r="H1196" s="151">
        <v>14.8</v>
      </c>
      <c r="I1196" s="152"/>
      <c r="L1196" s="148"/>
      <c r="M1196" s="153"/>
      <c r="T1196" s="154"/>
      <c r="AT1196" s="149" t="s">
        <v>145</v>
      </c>
      <c r="AU1196" s="149" t="s">
        <v>139</v>
      </c>
      <c r="AV1196" s="13" t="s">
        <v>139</v>
      </c>
      <c r="AW1196" s="13" t="s">
        <v>35</v>
      </c>
      <c r="AX1196" s="13" t="s">
        <v>73</v>
      </c>
      <c r="AY1196" s="149" t="s">
        <v>131</v>
      </c>
    </row>
    <row r="1197" spans="2:65" s="12" customFormat="1" ht="10.199999999999999">
      <c r="B1197" s="142"/>
      <c r="D1197" s="136" t="s">
        <v>145</v>
      </c>
      <c r="E1197" s="143" t="s">
        <v>19</v>
      </c>
      <c r="F1197" s="144" t="s">
        <v>1175</v>
      </c>
      <c r="H1197" s="143" t="s">
        <v>19</v>
      </c>
      <c r="I1197" s="145"/>
      <c r="L1197" s="142"/>
      <c r="M1197" s="146"/>
      <c r="T1197" s="147"/>
      <c r="AT1197" s="143" t="s">
        <v>145</v>
      </c>
      <c r="AU1197" s="143" t="s">
        <v>139</v>
      </c>
      <c r="AV1197" s="12" t="s">
        <v>14</v>
      </c>
      <c r="AW1197" s="12" t="s">
        <v>35</v>
      </c>
      <c r="AX1197" s="12" t="s">
        <v>73</v>
      </c>
      <c r="AY1197" s="143" t="s">
        <v>131</v>
      </c>
    </row>
    <row r="1198" spans="2:65" s="13" customFormat="1" ht="10.199999999999999">
      <c r="B1198" s="148"/>
      <c r="D1198" s="136" t="s">
        <v>145</v>
      </c>
      <c r="E1198" s="149" t="s">
        <v>19</v>
      </c>
      <c r="F1198" s="150" t="s">
        <v>1176</v>
      </c>
      <c r="H1198" s="151">
        <v>13.3</v>
      </c>
      <c r="I1198" s="152"/>
      <c r="L1198" s="148"/>
      <c r="M1198" s="153"/>
      <c r="T1198" s="154"/>
      <c r="AT1198" s="149" t="s">
        <v>145</v>
      </c>
      <c r="AU1198" s="149" t="s">
        <v>139</v>
      </c>
      <c r="AV1198" s="13" t="s">
        <v>139</v>
      </c>
      <c r="AW1198" s="13" t="s">
        <v>35</v>
      </c>
      <c r="AX1198" s="13" t="s">
        <v>73</v>
      </c>
      <c r="AY1198" s="149" t="s">
        <v>131</v>
      </c>
    </row>
    <row r="1199" spans="2:65" s="14" customFormat="1" ht="10.199999999999999">
      <c r="B1199" s="155"/>
      <c r="D1199" s="136" t="s">
        <v>145</v>
      </c>
      <c r="E1199" s="156" t="s">
        <v>19</v>
      </c>
      <c r="F1199" s="157" t="s">
        <v>166</v>
      </c>
      <c r="H1199" s="158">
        <v>28.1</v>
      </c>
      <c r="I1199" s="159"/>
      <c r="L1199" s="155"/>
      <c r="M1199" s="160"/>
      <c r="T1199" s="161"/>
      <c r="AT1199" s="156" t="s">
        <v>145</v>
      </c>
      <c r="AU1199" s="156" t="s">
        <v>139</v>
      </c>
      <c r="AV1199" s="14" t="s">
        <v>138</v>
      </c>
      <c r="AW1199" s="14" t="s">
        <v>35</v>
      </c>
      <c r="AX1199" s="14" t="s">
        <v>14</v>
      </c>
      <c r="AY1199" s="156" t="s">
        <v>131</v>
      </c>
    </row>
    <row r="1200" spans="2:65" s="1" customFormat="1" ht="33" customHeight="1">
      <c r="B1200" s="32"/>
      <c r="C1200" s="123" t="s">
        <v>1177</v>
      </c>
      <c r="D1200" s="123" t="s">
        <v>133</v>
      </c>
      <c r="E1200" s="124" t="s">
        <v>1178</v>
      </c>
      <c r="F1200" s="125" t="s">
        <v>1179</v>
      </c>
      <c r="G1200" s="126" t="s">
        <v>136</v>
      </c>
      <c r="H1200" s="127">
        <v>10.734999999999999</v>
      </c>
      <c r="I1200" s="128"/>
      <c r="J1200" s="129">
        <f>ROUND(I1200*H1200,2)</f>
        <v>0</v>
      </c>
      <c r="K1200" s="125" t="s">
        <v>137</v>
      </c>
      <c r="L1200" s="32"/>
      <c r="M1200" s="130" t="s">
        <v>19</v>
      </c>
      <c r="N1200" s="131" t="s">
        <v>45</v>
      </c>
      <c r="P1200" s="132">
        <f>O1200*H1200</f>
        <v>0</v>
      </c>
      <c r="Q1200" s="132">
        <v>6.6100000000000004E-3</v>
      </c>
      <c r="R1200" s="132">
        <f>Q1200*H1200</f>
        <v>7.0958350000000003E-2</v>
      </c>
      <c r="S1200" s="132">
        <v>0</v>
      </c>
      <c r="T1200" s="133">
        <f>S1200*H1200</f>
        <v>0</v>
      </c>
      <c r="AR1200" s="134" t="s">
        <v>253</v>
      </c>
      <c r="AT1200" s="134" t="s">
        <v>133</v>
      </c>
      <c r="AU1200" s="134" t="s">
        <v>139</v>
      </c>
      <c r="AY1200" s="17" t="s">
        <v>131</v>
      </c>
      <c r="BE1200" s="135">
        <f>IF(N1200="základní",J1200,0)</f>
        <v>0</v>
      </c>
      <c r="BF1200" s="135">
        <f>IF(N1200="snížená",J1200,0)</f>
        <v>0</v>
      </c>
      <c r="BG1200" s="135">
        <f>IF(N1200="zákl. přenesená",J1200,0)</f>
        <v>0</v>
      </c>
      <c r="BH1200" s="135">
        <f>IF(N1200="sníž. přenesená",J1200,0)</f>
        <v>0</v>
      </c>
      <c r="BI1200" s="135">
        <f>IF(N1200="nulová",J1200,0)</f>
        <v>0</v>
      </c>
      <c r="BJ1200" s="17" t="s">
        <v>139</v>
      </c>
      <c r="BK1200" s="135">
        <f>ROUND(I1200*H1200,2)</f>
        <v>0</v>
      </c>
      <c r="BL1200" s="17" t="s">
        <v>253</v>
      </c>
      <c r="BM1200" s="134" t="s">
        <v>1180</v>
      </c>
    </row>
    <row r="1201" spans="2:65" s="1" customFormat="1" ht="38.4">
      <c r="B1201" s="32"/>
      <c r="D1201" s="136" t="s">
        <v>141</v>
      </c>
      <c r="F1201" s="137" t="s">
        <v>1181</v>
      </c>
      <c r="I1201" s="138"/>
      <c r="L1201" s="32"/>
      <c r="M1201" s="139"/>
      <c r="T1201" s="53"/>
      <c r="AT1201" s="17" t="s">
        <v>141</v>
      </c>
      <c r="AU1201" s="17" t="s">
        <v>139</v>
      </c>
    </row>
    <row r="1202" spans="2:65" s="1" customFormat="1" ht="10.199999999999999">
      <c r="B1202" s="32"/>
      <c r="D1202" s="140" t="s">
        <v>143</v>
      </c>
      <c r="F1202" s="141" t="s">
        <v>1182</v>
      </c>
      <c r="I1202" s="138"/>
      <c r="L1202" s="32"/>
      <c r="M1202" s="139"/>
      <c r="T1202" s="53"/>
      <c r="AT1202" s="17" t="s">
        <v>143</v>
      </c>
      <c r="AU1202" s="17" t="s">
        <v>139</v>
      </c>
    </row>
    <row r="1203" spans="2:65" s="12" customFormat="1" ht="10.199999999999999">
      <c r="B1203" s="142"/>
      <c r="D1203" s="136" t="s">
        <v>145</v>
      </c>
      <c r="E1203" s="143" t="s">
        <v>19</v>
      </c>
      <c r="F1203" s="144" t="s">
        <v>1134</v>
      </c>
      <c r="H1203" s="143" t="s">
        <v>19</v>
      </c>
      <c r="I1203" s="145"/>
      <c r="L1203" s="142"/>
      <c r="M1203" s="146"/>
      <c r="T1203" s="147"/>
      <c r="AT1203" s="143" t="s">
        <v>145</v>
      </c>
      <c r="AU1203" s="143" t="s">
        <v>139</v>
      </c>
      <c r="AV1203" s="12" t="s">
        <v>14</v>
      </c>
      <c r="AW1203" s="12" t="s">
        <v>35</v>
      </c>
      <c r="AX1203" s="12" t="s">
        <v>73</v>
      </c>
      <c r="AY1203" s="143" t="s">
        <v>131</v>
      </c>
    </row>
    <row r="1204" spans="2:65" s="13" customFormat="1" ht="10.199999999999999">
      <c r="B1204" s="148"/>
      <c r="D1204" s="136" t="s">
        <v>145</v>
      </c>
      <c r="E1204" s="149" t="s">
        <v>19</v>
      </c>
      <c r="F1204" s="150" t="s">
        <v>1135</v>
      </c>
      <c r="H1204" s="151">
        <v>7.79</v>
      </c>
      <c r="I1204" s="152"/>
      <c r="L1204" s="148"/>
      <c r="M1204" s="153"/>
      <c r="T1204" s="154"/>
      <c r="AT1204" s="149" t="s">
        <v>145</v>
      </c>
      <c r="AU1204" s="149" t="s">
        <v>139</v>
      </c>
      <c r="AV1204" s="13" t="s">
        <v>139</v>
      </c>
      <c r="AW1204" s="13" t="s">
        <v>35</v>
      </c>
      <c r="AX1204" s="13" t="s">
        <v>73</v>
      </c>
      <c r="AY1204" s="149" t="s">
        <v>131</v>
      </c>
    </row>
    <row r="1205" spans="2:65" s="12" customFormat="1" ht="10.199999999999999">
      <c r="B1205" s="142"/>
      <c r="D1205" s="136" t="s">
        <v>145</v>
      </c>
      <c r="E1205" s="143" t="s">
        <v>19</v>
      </c>
      <c r="F1205" s="144" t="s">
        <v>1136</v>
      </c>
      <c r="H1205" s="143" t="s">
        <v>19</v>
      </c>
      <c r="I1205" s="145"/>
      <c r="L1205" s="142"/>
      <c r="M1205" s="146"/>
      <c r="T1205" s="147"/>
      <c r="AT1205" s="143" t="s">
        <v>145</v>
      </c>
      <c r="AU1205" s="143" t="s">
        <v>139</v>
      </c>
      <c r="AV1205" s="12" t="s">
        <v>14</v>
      </c>
      <c r="AW1205" s="12" t="s">
        <v>35</v>
      </c>
      <c r="AX1205" s="12" t="s">
        <v>73</v>
      </c>
      <c r="AY1205" s="143" t="s">
        <v>131</v>
      </c>
    </row>
    <row r="1206" spans="2:65" s="13" customFormat="1" ht="10.199999999999999">
      <c r="B1206" s="148"/>
      <c r="D1206" s="136" t="s">
        <v>145</v>
      </c>
      <c r="E1206" s="149" t="s">
        <v>19</v>
      </c>
      <c r="F1206" s="150" t="s">
        <v>1137</v>
      </c>
      <c r="H1206" s="151">
        <v>2.9449999999999998</v>
      </c>
      <c r="I1206" s="152"/>
      <c r="L1206" s="148"/>
      <c r="M1206" s="153"/>
      <c r="T1206" s="154"/>
      <c r="AT1206" s="149" t="s">
        <v>145</v>
      </c>
      <c r="AU1206" s="149" t="s">
        <v>139</v>
      </c>
      <c r="AV1206" s="13" t="s">
        <v>139</v>
      </c>
      <c r="AW1206" s="13" t="s">
        <v>35</v>
      </c>
      <c r="AX1206" s="13" t="s">
        <v>73</v>
      </c>
      <c r="AY1206" s="149" t="s">
        <v>131</v>
      </c>
    </row>
    <row r="1207" spans="2:65" s="14" customFormat="1" ht="10.199999999999999">
      <c r="B1207" s="155"/>
      <c r="D1207" s="136" t="s">
        <v>145</v>
      </c>
      <c r="E1207" s="156" t="s">
        <v>19</v>
      </c>
      <c r="F1207" s="157" t="s">
        <v>166</v>
      </c>
      <c r="H1207" s="158">
        <v>10.734999999999999</v>
      </c>
      <c r="I1207" s="159"/>
      <c r="L1207" s="155"/>
      <c r="M1207" s="160"/>
      <c r="T1207" s="161"/>
      <c r="AT1207" s="156" t="s">
        <v>145</v>
      </c>
      <c r="AU1207" s="156" t="s">
        <v>139</v>
      </c>
      <c r="AV1207" s="14" t="s">
        <v>138</v>
      </c>
      <c r="AW1207" s="14" t="s">
        <v>35</v>
      </c>
      <c r="AX1207" s="14" t="s">
        <v>14</v>
      </c>
      <c r="AY1207" s="156" t="s">
        <v>131</v>
      </c>
    </row>
    <row r="1208" spans="2:65" s="1" customFormat="1" ht="24.15" customHeight="1">
      <c r="B1208" s="32"/>
      <c r="C1208" s="123" t="s">
        <v>1183</v>
      </c>
      <c r="D1208" s="123" t="s">
        <v>133</v>
      </c>
      <c r="E1208" s="124" t="s">
        <v>1184</v>
      </c>
      <c r="F1208" s="125" t="s">
        <v>1185</v>
      </c>
      <c r="G1208" s="126" t="s">
        <v>402</v>
      </c>
      <c r="H1208" s="127">
        <v>54.5</v>
      </c>
      <c r="I1208" s="128"/>
      <c r="J1208" s="129">
        <f>ROUND(I1208*H1208,2)</f>
        <v>0</v>
      </c>
      <c r="K1208" s="125" t="s">
        <v>137</v>
      </c>
      <c r="L1208" s="32"/>
      <c r="M1208" s="130" t="s">
        <v>19</v>
      </c>
      <c r="N1208" s="131" t="s">
        <v>45</v>
      </c>
      <c r="P1208" s="132">
        <f>O1208*H1208</f>
        <v>0</v>
      </c>
      <c r="Q1208" s="132">
        <v>2.9099999999999998E-3</v>
      </c>
      <c r="R1208" s="132">
        <f>Q1208*H1208</f>
        <v>0.15859499999999999</v>
      </c>
      <c r="S1208" s="132">
        <v>0</v>
      </c>
      <c r="T1208" s="133">
        <f>S1208*H1208</f>
        <v>0</v>
      </c>
      <c r="AR1208" s="134" t="s">
        <v>253</v>
      </c>
      <c r="AT1208" s="134" t="s">
        <v>133</v>
      </c>
      <c r="AU1208" s="134" t="s">
        <v>139</v>
      </c>
      <c r="AY1208" s="17" t="s">
        <v>131</v>
      </c>
      <c r="BE1208" s="135">
        <f>IF(N1208="základní",J1208,0)</f>
        <v>0</v>
      </c>
      <c r="BF1208" s="135">
        <f>IF(N1208="snížená",J1208,0)</f>
        <v>0</v>
      </c>
      <c r="BG1208" s="135">
        <f>IF(N1208="zákl. přenesená",J1208,0)</f>
        <v>0</v>
      </c>
      <c r="BH1208" s="135">
        <f>IF(N1208="sníž. přenesená",J1208,0)</f>
        <v>0</v>
      </c>
      <c r="BI1208" s="135">
        <f>IF(N1208="nulová",J1208,0)</f>
        <v>0</v>
      </c>
      <c r="BJ1208" s="17" t="s">
        <v>139</v>
      </c>
      <c r="BK1208" s="135">
        <f>ROUND(I1208*H1208,2)</f>
        <v>0</v>
      </c>
      <c r="BL1208" s="17" t="s">
        <v>253</v>
      </c>
      <c r="BM1208" s="134" t="s">
        <v>1186</v>
      </c>
    </row>
    <row r="1209" spans="2:65" s="1" customFormat="1" ht="19.2">
      <c r="B1209" s="32"/>
      <c r="D1209" s="136" t="s">
        <v>141</v>
      </c>
      <c r="F1209" s="137" t="s">
        <v>1187</v>
      </c>
      <c r="I1209" s="138"/>
      <c r="L1209" s="32"/>
      <c r="M1209" s="139"/>
      <c r="T1209" s="53"/>
      <c r="AT1209" s="17" t="s">
        <v>141</v>
      </c>
      <c r="AU1209" s="17" t="s">
        <v>139</v>
      </c>
    </row>
    <row r="1210" spans="2:65" s="1" customFormat="1" ht="10.199999999999999">
      <c r="B1210" s="32"/>
      <c r="D1210" s="140" t="s">
        <v>143</v>
      </c>
      <c r="F1210" s="141" t="s">
        <v>1188</v>
      </c>
      <c r="I1210" s="138"/>
      <c r="L1210" s="32"/>
      <c r="M1210" s="139"/>
      <c r="T1210" s="53"/>
      <c r="AT1210" s="17" t="s">
        <v>143</v>
      </c>
      <c r="AU1210" s="17" t="s">
        <v>139</v>
      </c>
    </row>
    <row r="1211" spans="2:65" s="12" customFormat="1" ht="10.199999999999999">
      <c r="B1211" s="142"/>
      <c r="D1211" s="136" t="s">
        <v>145</v>
      </c>
      <c r="E1211" s="143" t="s">
        <v>19</v>
      </c>
      <c r="F1211" s="144" t="s">
        <v>1144</v>
      </c>
      <c r="H1211" s="143" t="s">
        <v>19</v>
      </c>
      <c r="I1211" s="145"/>
      <c r="L1211" s="142"/>
      <c r="M1211" s="146"/>
      <c r="T1211" s="147"/>
      <c r="AT1211" s="143" t="s">
        <v>145</v>
      </c>
      <c r="AU1211" s="143" t="s">
        <v>139</v>
      </c>
      <c r="AV1211" s="12" t="s">
        <v>14</v>
      </c>
      <c r="AW1211" s="12" t="s">
        <v>35</v>
      </c>
      <c r="AX1211" s="12" t="s">
        <v>73</v>
      </c>
      <c r="AY1211" s="143" t="s">
        <v>131</v>
      </c>
    </row>
    <row r="1212" spans="2:65" s="13" customFormat="1" ht="10.199999999999999">
      <c r="B1212" s="148"/>
      <c r="D1212" s="136" t="s">
        <v>145</v>
      </c>
      <c r="E1212" s="149" t="s">
        <v>19</v>
      </c>
      <c r="F1212" s="150" t="s">
        <v>1145</v>
      </c>
      <c r="H1212" s="151">
        <v>37.5</v>
      </c>
      <c r="I1212" s="152"/>
      <c r="L1212" s="148"/>
      <c r="M1212" s="153"/>
      <c r="T1212" s="154"/>
      <c r="AT1212" s="149" t="s">
        <v>145</v>
      </c>
      <c r="AU1212" s="149" t="s">
        <v>139</v>
      </c>
      <c r="AV1212" s="13" t="s">
        <v>139</v>
      </c>
      <c r="AW1212" s="13" t="s">
        <v>35</v>
      </c>
      <c r="AX1212" s="13" t="s">
        <v>73</v>
      </c>
      <c r="AY1212" s="149" t="s">
        <v>131</v>
      </c>
    </row>
    <row r="1213" spans="2:65" s="12" customFormat="1" ht="10.199999999999999">
      <c r="B1213" s="142"/>
      <c r="D1213" s="136" t="s">
        <v>145</v>
      </c>
      <c r="E1213" s="143" t="s">
        <v>19</v>
      </c>
      <c r="F1213" s="144" t="s">
        <v>1146</v>
      </c>
      <c r="H1213" s="143" t="s">
        <v>19</v>
      </c>
      <c r="I1213" s="145"/>
      <c r="L1213" s="142"/>
      <c r="M1213" s="146"/>
      <c r="T1213" s="147"/>
      <c r="AT1213" s="143" t="s">
        <v>145</v>
      </c>
      <c r="AU1213" s="143" t="s">
        <v>139</v>
      </c>
      <c r="AV1213" s="12" t="s">
        <v>14</v>
      </c>
      <c r="AW1213" s="12" t="s">
        <v>35</v>
      </c>
      <c r="AX1213" s="12" t="s">
        <v>73</v>
      </c>
      <c r="AY1213" s="143" t="s">
        <v>131</v>
      </c>
    </row>
    <row r="1214" spans="2:65" s="13" customFormat="1" ht="10.199999999999999">
      <c r="B1214" s="148"/>
      <c r="D1214" s="136" t="s">
        <v>145</v>
      </c>
      <c r="E1214" s="149" t="s">
        <v>19</v>
      </c>
      <c r="F1214" s="150" t="s">
        <v>1147</v>
      </c>
      <c r="H1214" s="151">
        <v>8.6999999999999993</v>
      </c>
      <c r="I1214" s="152"/>
      <c r="L1214" s="148"/>
      <c r="M1214" s="153"/>
      <c r="T1214" s="154"/>
      <c r="AT1214" s="149" t="s">
        <v>145</v>
      </c>
      <c r="AU1214" s="149" t="s">
        <v>139</v>
      </c>
      <c r="AV1214" s="13" t="s">
        <v>139</v>
      </c>
      <c r="AW1214" s="13" t="s">
        <v>35</v>
      </c>
      <c r="AX1214" s="13" t="s">
        <v>73</v>
      </c>
      <c r="AY1214" s="149" t="s">
        <v>131</v>
      </c>
    </row>
    <row r="1215" spans="2:65" s="12" customFormat="1" ht="10.199999999999999">
      <c r="B1215" s="142"/>
      <c r="D1215" s="136" t="s">
        <v>145</v>
      </c>
      <c r="E1215" s="143" t="s">
        <v>19</v>
      </c>
      <c r="F1215" s="144" t="s">
        <v>1148</v>
      </c>
      <c r="H1215" s="143" t="s">
        <v>19</v>
      </c>
      <c r="I1215" s="145"/>
      <c r="L1215" s="142"/>
      <c r="M1215" s="146"/>
      <c r="T1215" s="147"/>
      <c r="AT1215" s="143" t="s">
        <v>145</v>
      </c>
      <c r="AU1215" s="143" t="s">
        <v>139</v>
      </c>
      <c r="AV1215" s="12" t="s">
        <v>14</v>
      </c>
      <c r="AW1215" s="12" t="s">
        <v>35</v>
      </c>
      <c r="AX1215" s="12" t="s">
        <v>73</v>
      </c>
      <c r="AY1215" s="143" t="s">
        <v>131</v>
      </c>
    </row>
    <row r="1216" spans="2:65" s="13" customFormat="1" ht="10.199999999999999">
      <c r="B1216" s="148"/>
      <c r="D1216" s="136" t="s">
        <v>145</v>
      </c>
      <c r="E1216" s="149" t="s">
        <v>19</v>
      </c>
      <c r="F1216" s="150" t="s">
        <v>1149</v>
      </c>
      <c r="H1216" s="151">
        <v>4.7</v>
      </c>
      <c r="I1216" s="152"/>
      <c r="L1216" s="148"/>
      <c r="M1216" s="153"/>
      <c r="T1216" s="154"/>
      <c r="AT1216" s="149" t="s">
        <v>145</v>
      </c>
      <c r="AU1216" s="149" t="s">
        <v>139</v>
      </c>
      <c r="AV1216" s="13" t="s">
        <v>139</v>
      </c>
      <c r="AW1216" s="13" t="s">
        <v>35</v>
      </c>
      <c r="AX1216" s="13" t="s">
        <v>73</v>
      </c>
      <c r="AY1216" s="149" t="s">
        <v>131</v>
      </c>
    </row>
    <row r="1217" spans="2:65" s="12" customFormat="1" ht="10.199999999999999">
      <c r="B1217" s="142"/>
      <c r="D1217" s="136" t="s">
        <v>145</v>
      </c>
      <c r="E1217" s="143" t="s">
        <v>19</v>
      </c>
      <c r="F1217" s="144" t="s">
        <v>1150</v>
      </c>
      <c r="H1217" s="143" t="s">
        <v>19</v>
      </c>
      <c r="I1217" s="145"/>
      <c r="L1217" s="142"/>
      <c r="M1217" s="146"/>
      <c r="T1217" s="147"/>
      <c r="AT1217" s="143" t="s">
        <v>145</v>
      </c>
      <c r="AU1217" s="143" t="s">
        <v>139</v>
      </c>
      <c r="AV1217" s="12" t="s">
        <v>14</v>
      </c>
      <c r="AW1217" s="12" t="s">
        <v>35</v>
      </c>
      <c r="AX1217" s="12" t="s">
        <v>73</v>
      </c>
      <c r="AY1217" s="143" t="s">
        <v>131</v>
      </c>
    </row>
    <row r="1218" spans="2:65" s="13" customFormat="1" ht="10.199999999999999">
      <c r="B1218" s="148"/>
      <c r="D1218" s="136" t="s">
        <v>145</v>
      </c>
      <c r="E1218" s="149" t="s">
        <v>19</v>
      </c>
      <c r="F1218" s="150" t="s">
        <v>1151</v>
      </c>
      <c r="H1218" s="151">
        <v>3.6</v>
      </c>
      <c r="I1218" s="152"/>
      <c r="L1218" s="148"/>
      <c r="M1218" s="153"/>
      <c r="T1218" s="154"/>
      <c r="AT1218" s="149" t="s">
        <v>145</v>
      </c>
      <c r="AU1218" s="149" t="s">
        <v>139</v>
      </c>
      <c r="AV1218" s="13" t="s">
        <v>139</v>
      </c>
      <c r="AW1218" s="13" t="s">
        <v>35</v>
      </c>
      <c r="AX1218" s="13" t="s">
        <v>73</v>
      </c>
      <c r="AY1218" s="149" t="s">
        <v>131</v>
      </c>
    </row>
    <row r="1219" spans="2:65" s="14" customFormat="1" ht="10.199999999999999">
      <c r="B1219" s="155"/>
      <c r="D1219" s="136" t="s">
        <v>145</v>
      </c>
      <c r="E1219" s="156" t="s">
        <v>19</v>
      </c>
      <c r="F1219" s="157" t="s">
        <v>166</v>
      </c>
      <c r="H1219" s="158">
        <v>54.5</v>
      </c>
      <c r="I1219" s="159"/>
      <c r="L1219" s="155"/>
      <c r="M1219" s="160"/>
      <c r="T1219" s="161"/>
      <c r="AT1219" s="156" t="s">
        <v>145</v>
      </c>
      <c r="AU1219" s="156" t="s">
        <v>139</v>
      </c>
      <c r="AV1219" s="14" t="s">
        <v>138</v>
      </c>
      <c r="AW1219" s="14" t="s">
        <v>35</v>
      </c>
      <c r="AX1219" s="14" t="s">
        <v>14</v>
      </c>
      <c r="AY1219" s="156" t="s">
        <v>131</v>
      </c>
    </row>
    <row r="1220" spans="2:65" s="1" customFormat="1" ht="33" customHeight="1">
      <c r="B1220" s="32"/>
      <c r="C1220" s="123" t="s">
        <v>1189</v>
      </c>
      <c r="D1220" s="123" t="s">
        <v>133</v>
      </c>
      <c r="E1220" s="124" t="s">
        <v>1190</v>
      </c>
      <c r="F1220" s="125" t="s">
        <v>1191</v>
      </c>
      <c r="G1220" s="126" t="s">
        <v>263</v>
      </c>
      <c r="H1220" s="127">
        <v>74</v>
      </c>
      <c r="I1220" s="128"/>
      <c r="J1220" s="129">
        <f>ROUND(I1220*H1220,2)</f>
        <v>0</v>
      </c>
      <c r="K1220" s="125" t="s">
        <v>137</v>
      </c>
      <c r="L1220" s="32"/>
      <c r="M1220" s="130" t="s">
        <v>19</v>
      </c>
      <c r="N1220" s="131" t="s">
        <v>45</v>
      </c>
      <c r="P1220" s="132">
        <f>O1220*H1220</f>
        <v>0</v>
      </c>
      <c r="Q1220" s="132">
        <v>0</v>
      </c>
      <c r="R1220" s="132">
        <f>Q1220*H1220</f>
        <v>0</v>
      </c>
      <c r="S1220" s="132">
        <v>0</v>
      </c>
      <c r="T1220" s="133">
        <f>S1220*H1220</f>
        <v>0</v>
      </c>
      <c r="AR1220" s="134" t="s">
        <v>253</v>
      </c>
      <c r="AT1220" s="134" t="s">
        <v>133</v>
      </c>
      <c r="AU1220" s="134" t="s">
        <v>139</v>
      </c>
      <c r="AY1220" s="17" t="s">
        <v>131</v>
      </c>
      <c r="BE1220" s="135">
        <f>IF(N1220="základní",J1220,0)</f>
        <v>0</v>
      </c>
      <c r="BF1220" s="135">
        <f>IF(N1220="snížená",J1220,0)</f>
        <v>0</v>
      </c>
      <c r="BG1220" s="135">
        <f>IF(N1220="zákl. přenesená",J1220,0)</f>
        <v>0</v>
      </c>
      <c r="BH1220" s="135">
        <f>IF(N1220="sníž. přenesená",J1220,0)</f>
        <v>0</v>
      </c>
      <c r="BI1220" s="135">
        <f>IF(N1220="nulová",J1220,0)</f>
        <v>0</v>
      </c>
      <c r="BJ1220" s="17" t="s">
        <v>139</v>
      </c>
      <c r="BK1220" s="135">
        <f>ROUND(I1220*H1220,2)</f>
        <v>0</v>
      </c>
      <c r="BL1220" s="17" t="s">
        <v>253</v>
      </c>
      <c r="BM1220" s="134" t="s">
        <v>1192</v>
      </c>
    </row>
    <row r="1221" spans="2:65" s="1" customFormat="1" ht="38.4">
      <c r="B1221" s="32"/>
      <c r="D1221" s="136" t="s">
        <v>141</v>
      </c>
      <c r="F1221" s="137" t="s">
        <v>1193</v>
      </c>
      <c r="I1221" s="138"/>
      <c r="L1221" s="32"/>
      <c r="M1221" s="139"/>
      <c r="T1221" s="53"/>
      <c r="AT1221" s="17" t="s">
        <v>141</v>
      </c>
      <c r="AU1221" s="17" t="s">
        <v>139</v>
      </c>
    </row>
    <row r="1222" spans="2:65" s="1" customFormat="1" ht="10.199999999999999">
      <c r="B1222" s="32"/>
      <c r="D1222" s="140" t="s">
        <v>143</v>
      </c>
      <c r="F1222" s="141" t="s">
        <v>1194</v>
      </c>
      <c r="I1222" s="138"/>
      <c r="L1222" s="32"/>
      <c r="M1222" s="139"/>
      <c r="T1222" s="53"/>
      <c r="AT1222" s="17" t="s">
        <v>143</v>
      </c>
      <c r="AU1222" s="17" t="s">
        <v>139</v>
      </c>
    </row>
    <row r="1223" spans="2:65" s="13" customFormat="1" ht="10.199999999999999">
      <c r="B1223" s="148"/>
      <c r="D1223" s="136" t="s">
        <v>145</v>
      </c>
      <c r="E1223" s="149" t="s">
        <v>19</v>
      </c>
      <c r="F1223" s="150" t="s">
        <v>1195</v>
      </c>
      <c r="H1223" s="151">
        <v>74</v>
      </c>
      <c r="I1223" s="152"/>
      <c r="L1223" s="148"/>
      <c r="M1223" s="153"/>
      <c r="T1223" s="154"/>
      <c r="AT1223" s="149" t="s">
        <v>145</v>
      </c>
      <c r="AU1223" s="149" t="s">
        <v>139</v>
      </c>
      <c r="AV1223" s="13" t="s">
        <v>139</v>
      </c>
      <c r="AW1223" s="13" t="s">
        <v>35</v>
      </c>
      <c r="AX1223" s="13" t="s">
        <v>14</v>
      </c>
      <c r="AY1223" s="149" t="s">
        <v>131</v>
      </c>
    </row>
    <row r="1224" spans="2:65" s="1" customFormat="1" ht="24.15" customHeight="1">
      <c r="B1224" s="32"/>
      <c r="C1224" s="123" t="s">
        <v>1196</v>
      </c>
      <c r="D1224" s="123" t="s">
        <v>133</v>
      </c>
      <c r="E1224" s="124" t="s">
        <v>1197</v>
      </c>
      <c r="F1224" s="125" t="s">
        <v>1198</v>
      </c>
      <c r="G1224" s="126" t="s">
        <v>402</v>
      </c>
      <c r="H1224" s="127">
        <v>35</v>
      </c>
      <c r="I1224" s="128"/>
      <c r="J1224" s="129">
        <f>ROUND(I1224*H1224,2)</f>
        <v>0</v>
      </c>
      <c r="K1224" s="125" t="s">
        <v>137</v>
      </c>
      <c r="L1224" s="32"/>
      <c r="M1224" s="130" t="s">
        <v>19</v>
      </c>
      <c r="N1224" s="131" t="s">
        <v>45</v>
      </c>
      <c r="P1224" s="132">
        <f>O1224*H1224</f>
        <v>0</v>
      </c>
      <c r="Q1224" s="132">
        <v>1.6900000000000001E-3</v>
      </c>
      <c r="R1224" s="132">
        <f>Q1224*H1224</f>
        <v>5.9150000000000001E-2</v>
      </c>
      <c r="S1224" s="132">
        <v>0</v>
      </c>
      <c r="T1224" s="133">
        <f>S1224*H1224</f>
        <v>0</v>
      </c>
      <c r="AR1224" s="134" t="s">
        <v>253</v>
      </c>
      <c r="AT1224" s="134" t="s">
        <v>133</v>
      </c>
      <c r="AU1224" s="134" t="s">
        <v>139</v>
      </c>
      <c r="AY1224" s="17" t="s">
        <v>131</v>
      </c>
      <c r="BE1224" s="135">
        <f>IF(N1224="základní",J1224,0)</f>
        <v>0</v>
      </c>
      <c r="BF1224" s="135">
        <f>IF(N1224="snížená",J1224,0)</f>
        <v>0</v>
      </c>
      <c r="BG1224" s="135">
        <f>IF(N1224="zákl. přenesená",J1224,0)</f>
        <v>0</v>
      </c>
      <c r="BH1224" s="135">
        <f>IF(N1224="sníž. přenesená",J1224,0)</f>
        <v>0</v>
      </c>
      <c r="BI1224" s="135">
        <f>IF(N1224="nulová",J1224,0)</f>
        <v>0</v>
      </c>
      <c r="BJ1224" s="17" t="s">
        <v>139</v>
      </c>
      <c r="BK1224" s="135">
        <f>ROUND(I1224*H1224,2)</f>
        <v>0</v>
      </c>
      <c r="BL1224" s="17" t="s">
        <v>253</v>
      </c>
      <c r="BM1224" s="134" t="s">
        <v>1199</v>
      </c>
    </row>
    <row r="1225" spans="2:65" s="1" customFormat="1" ht="19.2">
      <c r="B1225" s="32"/>
      <c r="D1225" s="136" t="s">
        <v>141</v>
      </c>
      <c r="F1225" s="137" t="s">
        <v>1200</v>
      </c>
      <c r="I1225" s="138"/>
      <c r="L1225" s="32"/>
      <c r="M1225" s="139"/>
      <c r="T1225" s="53"/>
      <c r="AT1225" s="17" t="s">
        <v>141</v>
      </c>
      <c r="AU1225" s="17" t="s">
        <v>139</v>
      </c>
    </row>
    <row r="1226" spans="2:65" s="1" customFormat="1" ht="10.199999999999999">
      <c r="B1226" s="32"/>
      <c r="D1226" s="140" t="s">
        <v>143</v>
      </c>
      <c r="F1226" s="141" t="s">
        <v>1201</v>
      </c>
      <c r="I1226" s="138"/>
      <c r="L1226" s="32"/>
      <c r="M1226" s="139"/>
      <c r="T1226" s="53"/>
      <c r="AT1226" s="17" t="s">
        <v>143</v>
      </c>
      <c r="AU1226" s="17" t="s">
        <v>139</v>
      </c>
    </row>
    <row r="1227" spans="2:65" s="12" customFormat="1" ht="10.199999999999999">
      <c r="B1227" s="142"/>
      <c r="D1227" s="136" t="s">
        <v>145</v>
      </c>
      <c r="E1227" s="143" t="s">
        <v>19</v>
      </c>
      <c r="F1227" s="144" t="s">
        <v>1165</v>
      </c>
      <c r="H1227" s="143" t="s">
        <v>19</v>
      </c>
      <c r="I1227" s="145"/>
      <c r="L1227" s="142"/>
      <c r="M1227" s="146"/>
      <c r="T1227" s="147"/>
      <c r="AT1227" s="143" t="s">
        <v>145</v>
      </c>
      <c r="AU1227" s="143" t="s">
        <v>139</v>
      </c>
      <c r="AV1227" s="12" t="s">
        <v>14</v>
      </c>
      <c r="AW1227" s="12" t="s">
        <v>35</v>
      </c>
      <c r="AX1227" s="12" t="s">
        <v>73</v>
      </c>
      <c r="AY1227" s="143" t="s">
        <v>131</v>
      </c>
    </row>
    <row r="1228" spans="2:65" s="13" customFormat="1" ht="10.199999999999999">
      <c r="B1228" s="148"/>
      <c r="D1228" s="136" t="s">
        <v>145</v>
      </c>
      <c r="E1228" s="149" t="s">
        <v>19</v>
      </c>
      <c r="F1228" s="150" t="s">
        <v>1166</v>
      </c>
      <c r="H1228" s="151">
        <v>35</v>
      </c>
      <c r="I1228" s="152"/>
      <c r="L1228" s="148"/>
      <c r="M1228" s="153"/>
      <c r="T1228" s="154"/>
      <c r="AT1228" s="149" t="s">
        <v>145</v>
      </c>
      <c r="AU1228" s="149" t="s">
        <v>139</v>
      </c>
      <c r="AV1228" s="13" t="s">
        <v>139</v>
      </c>
      <c r="AW1228" s="13" t="s">
        <v>35</v>
      </c>
      <c r="AX1228" s="13" t="s">
        <v>14</v>
      </c>
      <c r="AY1228" s="149" t="s">
        <v>131</v>
      </c>
    </row>
    <row r="1229" spans="2:65" s="1" customFormat="1" ht="24.15" customHeight="1">
      <c r="B1229" s="32"/>
      <c r="C1229" s="123" t="s">
        <v>668</v>
      </c>
      <c r="D1229" s="123" t="s">
        <v>133</v>
      </c>
      <c r="E1229" s="124" t="s">
        <v>1202</v>
      </c>
      <c r="F1229" s="125" t="s">
        <v>1203</v>
      </c>
      <c r="G1229" s="126" t="s">
        <v>263</v>
      </c>
      <c r="H1229" s="127">
        <v>2</v>
      </c>
      <c r="I1229" s="128"/>
      <c r="J1229" s="129">
        <f>ROUND(I1229*H1229,2)</f>
        <v>0</v>
      </c>
      <c r="K1229" s="125" t="s">
        <v>137</v>
      </c>
      <c r="L1229" s="32"/>
      <c r="M1229" s="130" t="s">
        <v>19</v>
      </c>
      <c r="N1229" s="131" t="s">
        <v>45</v>
      </c>
      <c r="P1229" s="132">
        <f>O1229*H1229</f>
        <v>0</v>
      </c>
      <c r="Q1229" s="132">
        <v>3.6000000000000002E-4</v>
      </c>
      <c r="R1229" s="132">
        <f>Q1229*H1229</f>
        <v>7.2000000000000005E-4</v>
      </c>
      <c r="S1229" s="132">
        <v>0</v>
      </c>
      <c r="T1229" s="133">
        <f>S1229*H1229</f>
        <v>0</v>
      </c>
      <c r="AR1229" s="134" t="s">
        <v>253</v>
      </c>
      <c r="AT1229" s="134" t="s">
        <v>133</v>
      </c>
      <c r="AU1229" s="134" t="s">
        <v>139</v>
      </c>
      <c r="AY1229" s="17" t="s">
        <v>131</v>
      </c>
      <c r="BE1229" s="135">
        <f>IF(N1229="základní",J1229,0)</f>
        <v>0</v>
      </c>
      <c r="BF1229" s="135">
        <f>IF(N1229="snížená",J1229,0)</f>
        <v>0</v>
      </c>
      <c r="BG1229" s="135">
        <f>IF(N1229="zákl. přenesená",J1229,0)</f>
        <v>0</v>
      </c>
      <c r="BH1229" s="135">
        <f>IF(N1229="sníž. přenesená",J1229,0)</f>
        <v>0</v>
      </c>
      <c r="BI1229" s="135">
        <f>IF(N1229="nulová",J1229,0)</f>
        <v>0</v>
      </c>
      <c r="BJ1229" s="17" t="s">
        <v>139</v>
      </c>
      <c r="BK1229" s="135">
        <f>ROUND(I1229*H1229,2)</f>
        <v>0</v>
      </c>
      <c r="BL1229" s="17" t="s">
        <v>253</v>
      </c>
      <c r="BM1229" s="134" t="s">
        <v>1204</v>
      </c>
    </row>
    <row r="1230" spans="2:65" s="1" customFormat="1" ht="28.8">
      <c r="B1230" s="32"/>
      <c r="D1230" s="136" t="s">
        <v>141</v>
      </c>
      <c r="F1230" s="137" t="s">
        <v>1205</v>
      </c>
      <c r="I1230" s="138"/>
      <c r="L1230" s="32"/>
      <c r="M1230" s="139"/>
      <c r="T1230" s="53"/>
      <c r="AT1230" s="17" t="s">
        <v>141</v>
      </c>
      <c r="AU1230" s="17" t="s">
        <v>139</v>
      </c>
    </row>
    <row r="1231" spans="2:65" s="1" customFormat="1" ht="10.199999999999999">
      <c r="B1231" s="32"/>
      <c r="D1231" s="140" t="s">
        <v>143</v>
      </c>
      <c r="F1231" s="141" t="s">
        <v>1206</v>
      </c>
      <c r="I1231" s="138"/>
      <c r="L1231" s="32"/>
      <c r="M1231" s="139"/>
      <c r="T1231" s="53"/>
      <c r="AT1231" s="17" t="s">
        <v>143</v>
      </c>
      <c r="AU1231" s="17" t="s">
        <v>139</v>
      </c>
    </row>
    <row r="1232" spans="2:65" s="1" customFormat="1" ht="24.15" customHeight="1">
      <c r="B1232" s="32"/>
      <c r="C1232" s="123" t="s">
        <v>1207</v>
      </c>
      <c r="D1232" s="123" t="s">
        <v>133</v>
      </c>
      <c r="E1232" s="124" t="s">
        <v>1208</v>
      </c>
      <c r="F1232" s="125" t="s">
        <v>1209</v>
      </c>
      <c r="G1232" s="126" t="s">
        <v>402</v>
      </c>
      <c r="H1232" s="127">
        <v>28.1</v>
      </c>
      <c r="I1232" s="128"/>
      <c r="J1232" s="129">
        <f>ROUND(I1232*H1232,2)</f>
        <v>0</v>
      </c>
      <c r="K1232" s="125" t="s">
        <v>137</v>
      </c>
      <c r="L1232" s="32"/>
      <c r="M1232" s="130" t="s">
        <v>19</v>
      </c>
      <c r="N1232" s="131" t="s">
        <v>45</v>
      </c>
      <c r="P1232" s="132">
        <f>O1232*H1232</f>
        <v>0</v>
      </c>
      <c r="Q1232" s="132">
        <v>2.0999999999999999E-3</v>
      </c>
      <c r="R1232" s="132">
        <f>Q1232*H1232</f>
        <v>5.901E-2</v>
      </c>
      <c r="S1232" s="132">
        <v>0</v>
      </c>
      <c r="T1232" s="133">
        <f>S1232*H1232</f>
        <v>0</v>
      </c>
      <c r="AR1232" s="134" t="s">
        <v>253</v>
      </c>
      <c r="AT1232" s="134" t="s">
        <v>133</v>
      </c>
      <c r="AU1232" s="134" t="s">
        <v>139</v>
      </c>
      <c r="AY1232" s="17" t="s">
        <v>131</v>
      </c>
      <c r="BE1232" s="135">
        <f>IF(N1232="základní",J1232,0)</f>
        <v>0</v>
      </c>
      <c r="BF1232" s="135">
        <f>IF(N1232="snížená",J1232,0)</f>
        <v>0</v>
      </c>
      <c r="BG1232" s="135">
        <f>IF(N1232="zákl. přenesená",J1232,0)</f>
        <v>0</v>
      </c>
      <c r="BH1232" s="135">
        <f>IF(N1232="sníž. přenesená",J1232,0)</f>
        <v>0</v>
      </c>
      <c r="BI1232" s="135">
        <f>IF(N1232="nulová",J1232,0)</f>
        <v>0</v>
      </c>
      <c r="BJ1232" s="17" t="s">
        <v>139</v>
      </c>
      <c r="BK1232" s="135">
        <f>ROUND(I1232*H1232,2)</f>
        <v>0</v>
      </c>
      <c r="BL1232" s="17" t="s">
        <v>253</v>
      </c>
      <c r="BM1232" s="134" t="s">
        <v>1210</v>
      </c>
    </row>
    <row r="1233" spans="2:65" s="1" customFormat="1" ht="19.2">
      <c r="B1233" s="32"/>
      <c r="D1233" s="136" t="s">
        <v>141</v>
      </c>
      <c r="F1233" s="137" t="s">
        <v>1211</v>
      </c>
      <c r="I1233" s="138"/>
      <c r="L1233" s="32"/>
      <c r="M1233" s="139"/>
      <c r="T1233" s="53"/>
      <c r="AT1233" s="17" t="s">
        <v>141</v>
      </c>
      <c r="AU1233" s="17" t="s">
        <v>139</v>
      </c>
    </row>
    <row r="1234" spans="2:65" s="1" customFormat="1" ht="10.199999999999999">
      <c r="B1234" s="32"/>
      <c r="D1234" s="140" t="s">
        <v>143</v>
      </c>
      <c r="F1234" s="141" t="s">
        <v>1212</v>
      </c>
      <c r="I1234" s="138"/>
      <c r="L1234" s="32"/>
      <c r="M1234" s="139"/>
      <c r="T1234" s="53"/>
      <c r="AT1234" s="17" t="s">
        <v>143</v>
      </c>
      <c r="AU1234" s="17" t="s">
        <v>139</v>
      </c>
    </row>
    <row r="1235" spans="2:65" s="12" customFormat="1" ht="10.199999999999999">
      <c r="B1235" s="142"/>
      <c r="D1235" s="136" t="s">
        <v>145</v>
      </c>
      <c r="E1235" s="143" t="s">
        <v>19</v>
      </c>
      <c r="F1235" s="144" t="s">
        <v>1173</v>
      </c>
      <c r="H1235" s="143" t="s">
        <v>19</v>
      </c>
      <c r="I1235" s="145"/>
      <c r="L1235" s="142"/>
      <c r="M1235" s="146"/>
      <c r="T1235" s="147"/>
      <c r="AT1235" s="143" t="s">
        <v>145</v>
      </c>
      <c r="AU1235" s="143" t="s">
        <v>139</v>
      </c>
      <c r="AV1235" s="12" t="s">
        <v>14</v>
      </c>
      <c r="AW1235" s="12" t="s">
        <v>35</v>
      </c>
      <c r="AX1235" s="12" t="s">
        <v>73</v>
      </c>
      <c r="AY1235" s="143" t="s">
        <v>131</v>
      </c>
    </row>
    <row r="1236" spans="2:65" s="13" customFormat="1" ht="10.199999999999999">
      <c r="B1236" s="148"/>
      <c r="D1236" s="136" t="s">
        <v>145</v>
      </c>
      <c r="E1236" s="149" t="s">
        <v>19</v>
      </c>
      <c r="F1236" s="150" t="s">
        <v>1174</v>
      </c>
      <c r="H1236" s="151">
        <v>14.8</v>
      </c>
      <c r="I1236" s="152"/>
      <c r="L1236" s="148"/>
      <c r="M1236" s="153"/>
      <c r="T1236" s="154"/>
      <c r="AT1236" s="149" t="s">
        <v>145</v>
      </c>
      <c r="AU1236" s="149" t="s">
        <v>139</v>
      </c>
      <c r="AV1236" s="13" t="s">
        <v>139</v>
      </c>
      <c r="AW1236" s="13" t="s">
        <v>35</v>
      </c>
      <c r="AX1236" s="13" t="s">
        <v>73</v>
      </c>
      <c r="AY1236" s="149" t="s">
        <v>131</v>
      </c>
    </row>
    <row r="1237" spans="2:65" s="12" customFormat="1" ht="10.199999999999999">
      <c r="B1237" s="142"/>
      <c r="D1237" s="136" t="s">
        <v>145</v>
      </c>
      <c r="E1237" s="143" t="s">
        <v>19</v>
      </c>
      <c r="F1237" s="144" t="s">
        <v>1175</v>
      </c>
      <c r="H1237" s="143" t="s">
        <v>19</v>
      </c>
      <c r="I1237" s="145"/>
      <c r="L1237" s="142"/>
      <c r="M1237" s="146"/>
      <c r="T1237" s="147"/>
      <c r="AT1237" s="143" t="s">
        <v>145</v>
      </c>
      <c r="AU1237" s="143" t="s">
        <v>139</v>
      </c>
      <c r="AV1237" s="12" t="s">
        <v>14</v>
      </c>
      <c r="AW1237" s="12" t="s">
        <v>35</v>
      </c>
      <c r="AX1237" s="12" t="s">
        <v>73</v>
      </c>
      <c r="AY1237" s="143" t="s">
        <v>131</v>
      </c>
    </row>
    <row r="1238" spans="2:65" s="13" customFormat="1" ht="10.199999999999999">
      <c r="B1238" s="148"/>
      <c r="D1238" s="136" t="s">
        <v>145</v>
      </c>
      <c r="E1238" s="149" t="s">
        <v>19</v>
      </c>
      <c r="F1238" s="150" t="s">
        <v>1176</v>
      </c>
      <c r="H1238" s="151">
        <v>13.3</v>
      </c>
      <c r="I1238" s="152"/>
      <c r="L1238" s="148"/>
      <c r="M1238" s="153"/>
      <c r="T1238" s="154"/>
      <c r="AT1238" s="149" t="s">
        <v>145</v>
      </c>
      <c r="AU1238" s="149" t="s">
        <v>139</v>
      </c>
      <c r="AV1238" s="13" t="s">
        <v>139</v>
      </c>
      <c r="AW1238" s="13" t="s">
        <v>35</v>
      </c>
      <c r="AX1238" s="13" t="s">
        <v>73</v>
      </c>
      <c r="AY1238" s="149" t="s">
        <v>131</v>
      </c>
    </row>
    <row r="1239" spans="2:65" s="14" customFormat="1" ht="10.199999999999999">
      <c r="B1239" s="155"/>
      <c r="D1239" s="136" t="s">
        <v>145</v>
      </c>
      <c r="E1239" s="156" t="s">
        <v>19</v>
      </c>
      <c r="F1239" s="157" t="s">
        <v>166</v>
      </c>
      <c r="H1239" s="158">
        <v>28.1</v>
      </c>
      <c r="I1239" s="159"/>
      <c r="L1239" s="155"/>
      <c r="M1239" s="160"/>
      <c r="T1239" s="161"/>
      <c r="AT1239" s="156" t="s">
        <v>145</v>
      </c>
      <c r="AU1239" s="156" t="s">
        <v>139</v>
      </c>
      <c r="AV1239" s="14" t="s">
        <v>138</v>
      </c>
      <c r="AW1239" s="14" t="s">
        <v>35</v>
      </c>
      <c r="AX1239" s="14" t="s">
        <v>14</v>
      </c>
      <c r="AY1239" s="156" t="s">
        <v>131</v>
      </c>
    </row>
    <row r="1240" spans="2:65" s="1" customFormat="1" ht="24.15" customHeight="1">
      <c r="B1240" s="32"/>
      <c r="C1240" s="123" t="s">
        <v>1213</v>
      </c>
      <c r="D1240" s="123" t="s">
        <v>133</v>
      </c>
      <c r="E1240" s="124" t="s">
        <v>1214</v>
      </c>
      <c r="F1240" s="125" t="s">
        <v>1215</v>
      </c>
      <c r="G1240" s="126" t="s">
        <v>197</v>
      </c>
      <c r="H1240" s="127">
        <v>0.34799999999999998</v>
      </c>
      <c r="I1240" s="128"/>
      <c r="J1240" s="129">
        <f>ROUND(I1240*H1240,2)</f>
        <v>0</v>
      </c>
      <c r="K1240" s="125" t="s">
        <v>137</v>
      </c>
      <c r="L1240" s="32"/>
      <c r="M1240" s="130" t="s">
        <v>19</v>
      </c>
      <c r="N1240" s="131" t="s">
        <v>45</v>
      </c>
      <c r="P1240" s="132">
        <f>O1240*H1240</f>
        <v>0</v>
      </c>
      <c r="Q1240" s="132">
        <v>0</v>
      </c>
      <c r="R1240" s="132">
        <f>Q1240*H1240</f>
        <v>0</v>
      </c>
      <c r="S1240" s="132">
        <v>0</v>
      </c>
      <c r="T1240" s="133">
        <f>S1240*H1240</f>
        <v>0</v>
      </c>
      <c r="AR1240" s="134" t="s">
        <v>253</v>
      </c>
      <c r="AT1240" s="134" t="s">
        <v>133</v>
      </c>
      <c r="AU1240" s="134" t="s">
        <v>139</v>
      </c>
      <c r="AY1240" s="17" t="s">
        <v>131</v>
      </c>
      <c r="BE1240" s="135">
        <f>IF(N1240="základní",J1240,0)</f>
        <v>0</v>
      </c>
      <c r="BF1240" s="135">
        <f>IF(N1240="snížená",J1240,0)</f>
        <v>0</v>
      </c>
      <c r="BG1240" s="135">
        <f>IF(N1240="zákl. přenesená",J1240,0)</f>
        <v>0</v>
      </c>
      <c r="BH1240" s="135">
        <f>IF(N1240="sníž. přenesená",J1240,0)</f>
        <v>0</v>
      </c>
      <c r="BI1240" s="135">
        <f>IF(N1240="nulová",J1240,0)</f>
        <v>0</v>
      </c>
      <c r="BJ1240" s="17" t="s">
        <v>139</v>
      </c>
      <c r="BK1240" s="135">
        <f>ROUND(I1240*H1240,2)</f>
        <v>0</v>
      </c>
      <c r="BL1240" s="17" t="s">
        <v>253</v>
      </c>
      <c r="BM1240" s="134" t="s">
        <v>1216</v>
      </c>
    </row>
    <row r="1241" spans="2:65" s="1" customFormat="1" ht="28.8">
      <c r="B1241" s="32"/>
      <c r="D1241" s="136" t="s">
        <v>141</v>
      </c>
      <c r="F1241" s="137" t="s">
        <v>1217</v>
      </c>
      <c r="I1241" s="138"/>
      <c r="L1241" s="32"/>
      <c r="M1241" s="139"/>
      <c r="T1241" s="53"/>
      <c r="AT1241" s="17" t="s">
        <v>141</v>
      </c>
      <c r="AU1241" s="17" t="s">
        <v>139</v>
      </c>
    </row>
    <row r="1242" spans="2:65" s="1" customFormat="1" ht="10.199999999999999">
      <c r="B1242" s="32"/>
      <c r="D1242" s="140" t="s">
        <v>143</v>
      </c>
      <c r="F1242" s="141" t="s">
        <v>1218</v>
      </c>
      <c r="I1242" s="138"/>
      <c r="L1242" s="32"/>
      <c r="M1242" s="139"/>
      <c r="T1242" s="53"/>
      <c r="AT1242" s="17" t="s">
        <v>143</v>
      </c>
      <c r="AU1242" s="17" t="s">
        <v>139</v>
      </c>
    </row>
    <row r="1243" spans="2:65" s="11" customFormat="1" ht="22.8" customHeight="1">
      <c r="B1243" s="111"/>
      <c r="D1243" s="112" t="s">
        <v>72</v>
      </c>
      <c r="E1243" s="121" t="s">
        <v>1219</v>
      </c>
      <c r="F1243" s="121" t="s">
        <v>1220</v>
      </c>
      <c r="I1243" s="114"/>
      <c r="J1243" s="122">
        <f>BK1243</f>
        <v>0</v>
      </c>
      <c r="L1243" s="111"/>
      <c r="M1243" s="116"/>
      <c r="P1243" s="117">
        <f>SUM(P1244:P1248)</f>
        <v>0</v>
      </c>
      <c r="R1243" s="117">
        <f>SUM(R1244:R1248)</f>
        <v>0</v>
      </c>
      <c r="T1243" s="118">
        <f>SUM(T1244:T1248)</f>
        <v>2.9850000000000003</v>
      </c>
      <c r="AR1243" s="112" t="s">
        <v>139</v>
      </c>
      <c r="AT1243" s="119" t="s">
        <v>72</v>
      </c>
      <c r="AU1243" s="119" t="s">
        <v>14</v>
      </c>
      <c r="AY1243" s="112" t="s">
        <v>131</v>
      </c>
      <c r="BK1243" s="120">
        <f>SUM(BK1244:BK1248)</f>
        <v>0</v>
      </c>
    </row>
    <row r="1244" spans="2:65" s="1" customFormat="1" ht="24.15" customHeight="1">
      <c r="B1244" s="32"/>
      <c r="C1244" s="123" t="s">
        <v>1221</v>
      </c>
      <c r="D1244" s="123" t="s">
        <v>133</v>
      </c>
      <c r="E1244" s="124" t="s">
        <v>1222</v>
      </c>
      <c r="F1244" s="125" t="s">
        <v>1223</v>
      </c>
      <c r="G1244" s="126" t="s">
        <v>136</v>
      </c>
      <c r="H1244" s="127">
        <v>150</v>
      </c>
      <c r="I1244" s="128"/>
      <c r="J1244" s="129">
        <f>ROUND(I1244*H1244,2)</f>
        <v>0</v>
      </c>
      <c r="K1244" s="125" t="s">
        <v>137</v>
      </c>
      <c r="L1244" s="32"/>
      <c r="M1244" s="130" t="s">
        <v>19</v>
      </c>
      <c r="N1244" s="131" t="s">
        <v>45</v>
      </c>
      <c r="P1244" s="132">
        <f>O1244*H1244</f>
        <v>0</v>
      </c>
      <c r="Q1244" s="132">
        <v>0</v>
      </c>
      <c r="R1244" s="132">
        <f>Q1244*H1244</f>
        <v>0</v>
      </c>
      <c r="S1244" s="132">
        <v>1.9900000000000001E-2</v>
      </c>
      <c r="T1244" s="133">
        <f>S1244*H1244</f>
        <v>2.9850000000000003</v>
      </c>
      <c r="AR1244" s="134" t="s">
        <v>253</v>
      </c>
      <c r="AT1244" s="134" t="s">
        <v>133</v>
      </c>
      <c r="AU1244" s="134" t="s">
        <v>139</v>
      </c>
      <c r="AY1244" s="17" t="s">
        <v>131</v>
      </c>
      <c r="BE1244" s="135">
        <f>IF(N1244="základní",J1244,0)</f>
        <v>0</v>
      </c>
      <c r="BF1244" s="135">
        <f>IF(N1244="snížená",J1244,0)</f>
        <v>0</v>
      </c>
      <c r="BG1244" s="135">
        <f>IF(N1244="zákl. přenesená",J1244,0)</f>
        <v>0</v>
      </c>
      <c r="BH1244" s="135">
        <f>IF(N1244="sníž. přenesená",J1244,0)</f>
        <v>0</v>
      </c>
      <c r="BI1244" s="135">
        <f>IF(N1244="nulová",J1244,0)</f>
        <v>0</v>
      </c>
      <c r="BJ1244" s="17" t="s">
        <v>139</v>
      </c>
      <c r="BK1244" s="135">
        <f>ROUND(I1244*H1244,2)</f>
        <v>0</v>
      </c>
      <c r="BL1244" s="17" t="s">
        <v>253</v>
      </c>
      <c r="BM1244" s="134" t="s">
        <v>1224</v>
      </c>
    </row>
    <row r="1245" spans="2:65" s="1" customFormat="1" ht="19.2">
      <c r="B1245" s="32"/>
      <c r="D1245" s="136" t="s">
        <v>141</v>
      </c>
      <c r="F1245" s="137" t="s">
        <v>1225</v>
      </c>
      <c r="I1245" s="138"/>
      <c r="L1245" s="32"/>
      <c r="M1245" s="139"/>
      <c r="T1245" s="53"/>
      <c r="AT1245" s="17" t="s">
        <v>141</v>
      </c>
      <c r="AU1245" s="17" t="s">
        <v>139</v>
      </c>
    </row>
    <row r="1246" spans="2:65" s="1" customFormat="1" ht="10.199999999999999">
      <c r="B1246" s="32"/>
      <c r="D1246" s="140" t="s">
        <v>143</v>
      </c>
      <c r="F1246" s="141" t="s">
        <v>1226</v>
      </c>
      <c r="I1246" s="138"/>
      <c r="L1246" s="32"/>
      <c r="M1246" s="139"/>
      <c r="T1246" s="53"/>
      <c r="AT1246" s="17" t="s">
        <v>143</v>
      </c>
      <c r="AU1246" s="17" t="s">
        <v>139</v>
      </c>
    </row>
    <row r="1247" spans="2:65" s="12" customFormat="1" ht="10.199999999999999">
      <c r="B1247" s="142"/>
      <c r="D1247" s="136" t="s">
        <v>145</v>
      </c>
      <c r="E1247" s="143" t="s">
        <v>19</v>
      </c>
      <c r="F1247" s="144" t="s">
        <v>1227</v>
      </c>
      <c r="H1247" s="143" t="s">
        <v>19</v>
      </c>
      <c r="I1247" s="145"/>
      <c r="L1247" s="142"/>
      <c r="M1247" s="146"/>
      <c r="T1247" s="147"/>
      <c r="AT1247" s="143" t="s">
        <v>145</v>
      </c>
      <c r="AU1247" s="143" t="s">
        <v>139</v>
      </c>
      <c r="AV1247" s="12" t="s">
        <v>14</v>
      </c>
      <c r="AW1247" s="12" t="s">
        <v>35</v>
      </c>
      <c r="AX1247" s="12" t="s">
        <v>73</v>
      </c>
      <c r="AY1247" s="143" t="s">
        <v>131</v>
      </c>
    </row>
    <row r="1248" spans="2:65" s="13" customFormat="1" ht="10.199999999999999">
      <c r="B1248" s="148"/>
      <c r="D1248" s="136" t="s">
        <v>145</v>
      </c>
      <c r="E1248" s="149" t="s">
        <v>19</v>
      </c>
      <c r="F1248" s="150" t="s">
        <v>1228</v>
      </c>
      <c r="H1248" s="151">
        <v>150</v>
      </c>
      <c r="I1248" s="152"/>
      <c r="L1248" s="148"/>
      <c r="M1248" s="153"/>
      <c r="T1248" s="154"/>
      <c r="AT1248" s="149" t="s">
        <v>145</v>
      </c>
      <c r="AU1248" s="149" t="s">
        <v>139</v>
      </c>
      <c r="AV1248" s="13" t="s">
        <v>139</v>
      </c>
      <c r="AW1248" s="13" t="s">
        <v>35</v>
      </c>
      <c r="AX1248" s="13" t="s">
        <v>14</v>
      </c>
      <c r="AY1248" s="149" t="s">
        <v>131</v>
      </c>
    </row>
    <row r="1249" spans="2:65" s="11" customFormat="1" ht="22.8" customHeight="1">
      <c r="B1249" s="111"/>
      <c r="D1249" s="112" t="s">
        <v>72</v>
      </c>
      <c r="E1249" s="121" t="s">
        <v>1229</v>
      </c>
      <c r="F1249" s="121" t="s">
        <v>1230</v>
      </c>
      <c r="I1249" s="114"/>
      <c r="J1249" s="122">
        <f>BK1249</f>
        <v>0</v>
      </c>
      <c r="L1249" s="111"/>
      <c r="M1249" s="116"/>
      <c r="P1249" s="117">
        <f>SUM(P1250:P1352)</f>
        <v>0</v>
      </c>
      <c r="R1249" s="117">
        <f>SUM(R1250:R1352)</f>
        <v>4.2405650500000007</v>
      </c>
      <c r="T1249" s="118">
        <f>SUM(T1250:T1352)</f>
        <v>1.2</v>
      </c>
      <c r="AR1249" s="112" t="s">
        <v>139</v>
      </c>
      <c r="AT1249" s="119" t="s">
        <v>72</v>
      </c>
      <c r="AU1249" s="119" t="s">
        <v>14</v>
      </c>
      <c r="AY1249" s="112" t="s">
        <v>131</v>
      </c>
      <c r="BK1249" s="120">
        <f>SUM(BK1250:BK1352)</f>
        <v>0</v>
      </c>
    </row>
    <row r="1250" spans="2:65" s="1" customFormat="1" ht="24.15" customHeight="1">
      <c r="B1250" s="32"/>
      <c r="C1250" s="123" t="s">
        <v>1231</v>
      </c>
      <c r="D1250" s="123" t="s">
        <v>133</v>
      </c>
      <c r="E1250" s="124" t="s">
        <v>1232</v>
      </c>
      <c r="F1250" s="125" t="s">
        <v>1233</v>
      </c>
      <c r="G1250" s="126" t="s">
        <v>136</v>
      </c>
      <c r="H1250" s="127">
        <v>150</v>
      </c>
      <c r="I1250" s="128"/>
      <c r="J1250" s="129">
        <f>ROUND(I1250*H1250,2)</f>
        <v>0</v>
      </c>
      <c r="K1250" s="125" t="s">
        <v>137</v>
      </c>
      <c r="L1250" s="32"/>
      <c r="M1250" s="130" t="s">
        <v>19</v>
      </c>
      <c r="N1250" s="131" t="s">
        <v>45</v>
      </c>
      <c r="P1250" s="132">
        <f>O1250*H1250</f>
        <v>0</v>
      </c>
      <c r="Q1250" s="132">
        <v>0</v>
      </c>
      <c r="R1250" s="132">
        <f>Q1250*H1250</f>
        <v>0</v>
      </c>
      <c r="S1250" s="132">
        <v>8.0000000000000002E-3</v>
      </c>
      <c r="T1250" s="133">
        <f>S1250*H1250</f>
        <v>1.2</v>
      </c>
      <c r="AR1250" s="134" t="s">
        <v>253</v>
      </c>
      <c r="AT1250" s="134" t="s">
        <v>133</v>
      </c>
      <c r="AU1250" s="134" t="s">
        <v>139</v>
      </c>
      <c r="AY1250" s="17" t="s">
        <v>131</v>
      </c>
      <c r="BE1250" s="135">
        <f>IF(N1250="základní",J1250,0)</f>
        <v>0</v>
      </c>
      <c r="BF1250" s="135">
        <f>IF(N1250="snížená",J1250,0)</f>
        <v>0</v>
      </c>
      <c r="BG1250" s="135">
        <f>IF(N1250="zákl. přenesená",J1250,0)</f>
        <v>0</v>
      </c>
      <c r="BH1250" s="135">
        <f>IF(N1250="sníž. přenesená",J1250,0)</f>
        <v>0</v>
      </c>
      <c r="BI1250" s="135">
        <f>IF(N1250="nulová",J1250,0)</f>
        <v>0</v>
      </c>
      <c r="BJ1250" s="17" t="s">
        <v>139</v>
      </c>
      <c r="BK1250" s="135">
        <f>ROUND(I1250*H1250,2)</f>
        <v>0</v>
      </c>
      <c r="BL1250" s="17" t="s">
        <v>253</v>
      </c>
      <c r="BM1250" s="134" t="s">
        <v>1234</v>
      </c>
    </row>
    <row r="1251" spans="2:65" s="1" customFormat="1" ht="10.199999999999999">
      <c r="B1251" s="32"/>
      <c r="D1251" s="136" t="s">
        <v>141</v>
      </c>
      <c r="F1251" s="137" t="s">
        <v>1235</v>
      </c>
      <c r="I1251" s="138"/>
      <c r="L1251" s="32"/>
      <c r="M1251" s="139"/>
      <c r="T1251" s="53"/>
      <c r="AT1251" s="17" t="s">
        <v>141</v>
      </c>
      <c r="AU1251" s="17" t="s">
        <v>139</v>
      </c>
    </row>
    <row r="1252" spans="2:65" s="1" customFormat="1" ht="10.199999999999999">
      <c r="B1252" s="32"/>
      <c r="D1252" s="140" t="s">
        <v>143</v>
      </c>
      <c r="F1252" s="141" t="s">
        <v>1236</v>
      </c>
      <c r="I1252" s="138"/>
      <c r="L1252" s="32"/>
      <c r="M1252" s="139"/>
      <c r="T1252" s="53"/>
      <c r="AT1252" s="17" t="s">
        <v>143</v>
      </c>
      <c r="AU1252" s="17" t="s">
        <v>139</v>
      </c>
    </row>
    <row r="1253" spans="2:65" s="12" customFormat="1" ht="10.199999999999999">
      <c r="B1253" s="142"/>
      <c r="D1253" s="136" t="s">
        <v>145</v>
      </c>
      <c r="E1253" s="143" t="s">
        <v>19</v>
      </c>
      <c r="F1253" s="144" t="s">
        <v>1227</v>
      </c>
      <c r="H1253" s="143" t="s">
        <v>19</v>
      </c>
      <c r="I1253" s="145"/>
      <c r="L1253" s="142"/>
      <c r="M1253" s="146"/>
      <c r="T1253" s="147"/>
      <c r="AT1253" s="143" t="s">
        <v>145</v>
      </c>
      <c r="AU1253" s="143" t="s">
        <v>139</v>
      </c>
      <c r="AV1253" s="12" t="s">
        <v>14</v>
      </c>
      <c r="AW1253" s="12" t="s">
        <v>35</v>
      </c>
      <c r="AX1253" s="12" t="s">
        <v>73</v>
      </c>
      <c r="AY1253" s="143" t="s">
        <v>131</v>
      </c>
    </row>
    <row r="1254" spans="2:65" s="13" customFormat="1" ht="10.199999999999999">
      <c r="B1254" s="148"/>
      <c r="D1254" s="136" t="s">
        <v>145</v>
      </c>
      <c r="E1254" s="149" t="s">
        <v>19</v>
      </c>
      <c r="F1254" s="150" t="s">
        <v>1228</v>
      </c>
      <c r="H1254" s="151">
        <v>150</v>
      </c>
      <c r="I1254" s="152"/>
      <c r="L1254" s="148"/>
      <c r="M1254" s="153"/>
      <c r="T1254" s="154"/>
      <c r="AT1254" s="149" t="s">
        <v>145</v>
      </c>
      <c r="AU1254" s="149" t="s">
        <v>139</v>
      </c>
      <c r="AV1254" s="13" t="s">
        <v>139</v>
      </c>
      <c r="AW1254" s="13" t="s">
        <v>35</v>
      </c>
      <c r="AX1254" s="13" t="s">
        <v>14</v>
      </c>
      <c r="AY1254" s="149" t="s">
        <v>131</v>
      </c>
    </row>
    <row r="1255" spans="2:65" s="1" customFormat="1" ht="24.15" customHeight="1">
      <c r="B1255" s="32"/>
      <c r="C1255" s="123" t="s">
        <v>1237</v>
      </c>
      <c r="D1255" s="123" t="s">
        <v>133</v>
      </c>
      <c r="E1255" s="124" t="s">
        <v>1238</v>
      </c>
      <c r="F1255" s="125" t="s">
        <v>1239</v>
      </c>
      <c r="G1255" s="126" t="s">
        <v>136</v>
      </c>
      <c r="H1255" s="127">
        <v>87.68</v>
      </c>
      <c r="I1255" s="128"/>
      <c r="J1255" s="129">
        <f>ROUND(I1255*H1255,2)</f>
        <v>0</v>
      </c>
      <c r="K1255" s="125" t="s">
        <v>137</v>
      </c>
      <c r="L1255" s="32"/>
      <c r="M1255" s="130" t="s">
        <v>19</v>
      </c>
      <c r="N1255" s="131" t="s">
        <v>45</v>
      </c>
      <c r="P1255" s="132">
        <f>O1255*H1255</f>
        <v>0</v>
      </c>
      <c r="Q1255" s="132">
        <v>2.5999999999999998E-4</v>
      </c>
      <c r="R1255" s="132">
        <f>Q1255*H1255</f>
        <v>2.2796799999999999E-2</v>
      </c>
      <c r="S1255" s="132">
        <v>0</v>
      </c>
      <c r="T1255" s="133">
        <f>S1255*H1255</f>
        <v>0</v>
      </c>
      <c r="AR1255" s="134" t="s">
        <v>253</v>
      </c>
      <c r="AT1255" s="134" t="s">
        <v>133</v>
      </c>
      <c r="AU1255" s="134" t="s">
        <v>139</v>
      </c>
      <c r="AY1255" s="17" t="s">
        <v>131</v>
      </c>
      <c r="BE1255" s="135">
        <f>IF(N1255="základní",J1255,0)</f>
        <v>0</v>
      </c>
      <c r="BF1255" s="135">
        <f>IF(N1255="snížená",J1255,0)</f>
        <v>0</v>
      </c>
      <c r="BG1255" s="135">
        <f>IF(N1255="zákl. přenesená",J1255,0)</f>
        <v>0</v>
      </c>
      <c r="BH1255" s="135">
        <f>IF(N1255="sníž. přenesená",J1255,0)</f>
        <v>0</v>
      </c>
      <c r="BI1255" s="135">
        <f>IF(N1255="nulová",J1255,0)</f>
        <v>0</v>
      </c>
      <c r="BJ1255" s="17" t="s">
        <v>139</v>
      </c>
      <c r="BK1255" s="135">
        <f>ROUND(I1255*H1255,2)</f>
        <v>0</v>
      </c>
      <c r="BL1255" s="17" t="s">
        <v>253</v>
      </c>
      <c r="BM1255" s="134" t="s">
        <v>1240</v>
      </c>
    </row>
    <row r="1256" spans="2:65" s="1" customFormat="1" ht="19.2">
      <c r="B1256" s="32"/>
      <c r="D1256" s="136" t="s">
        <v>141</v>
      </c>
      <c r="F1256" s="137" t="s">
        <v>1241</v>
      </c>
      <c r="I1256" s="138"/>
      <c r="L1256" s="32"/>
      <c r="M1256" s="139"/>
      <c r="T1256" s="53"/>
      <c r="AT1256" s="17" t="s">
        <v>141</v>
      </c>
      <c r="AU1256" s="17" t="s">
        <v>139</v>
      </c>
    </row>
    <row r="1257" spans="2:65" s="1" customFormat="1" ht="10.199999999999999">
      <c r="B1257" s="32"/>
      <c r="D1257" s="140" t="s">
        <v>143</v>
      </c>
      <c r="F1257" s="141" t="s">
        <v>1242</v>
      </c>
      <c r="I1257" s="138"/>
      <c r="L1257" s="32"/>
      <c r="M1257" s="139"/>
      <c r="T1257" s="53"/>
      <c r="AT1257" s="17" t="s">
        <v>143</v>
      </c>
      <c r="AU1257" s="17" t="s">
        <v>139</v>
      </c>
    </row>
    <row r="1258" spans="2:65" s="12" customFormat="1" ht="10.199999999999999">
      <c r="B1258" s="142"/>
      <c r="D1258" s="136" t="s">
        <v>145</v>
      </c>
      <c r="E1258" s="143" t="s">
        <v>19</v>
      </c>
      <c r="F1258" s="144" t="s">
        <v>289</v>
      </c>
      <c r="H1258" s="143" t="s">
        <v>19</v>
      </c>
      <c r="I1258" s="145"/>
      <c r="L1258" s="142"/>
      <c r="M1258" s="146"/>
      <c r="T1258" s="147"/>
      <c r="AT1258" s="143" t="s">
        <v>145</v>
      </c>
      <c r="AU1258" s="143" t="s">
        <v>139</v>
      </c>
      <c r="AV1258" s="12" t="s">
        <v>14</v>
      </c>
      <c r="AW1258" s="12" t="s">
        <v>35</v>
      </c>
      <c r="AX1258" s="12" t="s">
        <v>73</v>
      </c>
      <c r="AY1258" s="143" t="s">
        <v>131</v>
      </c>
    </row>
    <row r="1259" spans="2:65" s="13" customFormat="1" ht="10.199999999999999">
      <c r="B1259" s="148"/>
      <c r="D1259" s="136" t="s">
        <v>145</v>
      </c>
      <c r="E1259" s="149" t="s">
        <v>19</v>
      </c>
      <c r="F1259" s="150" t="s">
        <v>596</v>
      </c>
      <c r="H1259" s="151">
        <v>5.76</v>
      </c>
      <c r="I1259" s="152"/>
      <c r="L1259" s="148"/>
      <c r="M1259" s="153"/>
      <c r="T1259" s="154"/>
      <c r="AT1259" s="149" t="s">
        <v>145</v>
      </c>
      <c r="AU1259" s="149" t="s">
        <v>139</v>
      </c>
      <c r="AV1259" s="13" t="s">
        <v>139</v>
      </c>
      <c r="AW1259" s="13" t="s">
        <v>35</v>
      </c>
      <c r="AX1259" s="13" t="s">
        <v>73</v>
      </c>
      <c r="AY1259" s="149" t="s">
        <v>131</v>
      </c>
    </row>
    <row r="1260" spans="2:65" s="12" customFormat="1" ht="10.199999999999999">
      <c r="B1260" s="142"/>
      <c r="D1260" s="136" t="s">
        <v>145</v>
      </c>
      <c r="E1260" s="143" t="s">
        <v>19</v>
      </c>
      <c r="F1260" s="144" t="s">
        <v>282</v>
      </c>
      <c r="H1260" s="143" t="s">
        <v>19</v>
      </c>
      <c r="I1260" s="145"/>
      <c r="L1260" s="142"/>
      <c r="M1260" s="146"/>
      <c r="T1260" s="147"/>
      <c r="AT1260" s="143" t="s">
        <v>145</v>
      </c>
      <c r="AU1260" s="143" t="s">
        <v>139</v>
      </c>
      <c r="AV1260" s="12" t="s">
        <v>14</v>
      </c>
      <c r="AW1260" s="12" t="s">
        <v>35</v>
      </c>
      <c r="AX1260" s="12" t="s">
        <v>73</v>
      </c>
      <c r="AY1260" s="143" t="s">
        <v>131</v>
      </c>
    </row>
    <row r="1261" spans="2:65" s="13" customFormat="1" ht="10.199999999999999">
      <c r="B1261" s="148"/>
      <c r="D1261" s="136" t="s">
        <v>145</v>
      </c>
      <c r="E1261" s="149" t="s">
        <v>19</v>
      </c>
      <c r="F1261" s="150" t="s">
        <v>592</v>
      </c>
      <c r="H1261" s="151">
        <v>60</v>
      </c>
      <c r="I1261" s="152"/>
      <c r="L1261" s="148"/>
      <c r="M1261" s="153"/>
      <c r="T1261" s="154"/>
      <c r="AT1261" s="149" t="s">
        <v>145</v>
      </c>
      <c r="AU1261" s="149" t="s">
        <v>139</v>
      </c>
      <c r="AV1261" s="13" t="s">
        <v>139</v>
      </c>
      <c r="AW1261" s="13" t="s">
        <v>35</v>
      </c>
      <c r="AX1261" s="13" t="s">
        <v>73</v>
      </c>
      <c r="AY1261" s="149" t="s">
        <v>131</v>
      </c>
    </row>
    <row r="1262" spans="2:65" s="12" customFormat="1" ht="10.199999999999999">
      <c r="B1262" s="142"/>
      <c r="D1262" s="136" t="s">
        <v>145</v>
      </c>
      <c r="E1262" s="143" t="s">
        <v>19</v>
      </c>
      <c r="F1262" s="144" t="s">
        <v>284</v>
      </c>
      <c r="H1262" s="143" t="s">
        <v>19</v>
      </c>
      <c r="I1262" s="145"/>
      <c r="L1262" s="142"/>
      <c r="M1262" s="146"/>
      <c r="T1262" s="147"/>
      <c r="AT1262" s="143" t="s">
        <v>145</v>
      </c>
      <c r="AU1262" s="143" t="s">
        <v>139</v>
      </c>
      <c r="AV1262" s="12" t="s">
        <v>14</v>
      </c>
      <c r="AW1262" s="12" t="s">
        <v>35</v>
      </c>
      <c r="AX1262" s="12" t="s">
        <v>73</v>
      </c>
      <c r="AY1262" s="143" t="s">
        <v>131</v>
      </c>
    </row>
    <row r="1263" spans="2:65" s="13" customFormat="1" ht="10.199999999999999">
      <c r="B1263" s="148"/>
      <c r="D1263" s="136" t="s">
        <v>145</v>
      </c>
      <c r="E1263" s="149" t="s">
        <v>19</v>
      </c>
      <c r="F1263" s="150" t="s">
        <v>593</v>
      </c>
      <c r="H1263" s="151">
        <v>14.4</v>
      </c>
      <c r="I1263" s="152"/>
      <c r="L1263" s="148"/>
      <c r="M1263" s="153"/>
      <c r="T1263" s="154"/>
      <c r="AT1263" s="149" t="s">
        <v>145</v>
      </c>
      <c r="AU1263" s="149" t="s">
        <v>139</v>
      </c>
      <c r="AV1263" s="13" t="s">
        <v>139</v>
      </c>
      <c r="AW1263" s="13" t="s">
        <v>35</v>
      </c>
      <c r="AX1263" s="13" t="s">
        <v>73</v>
      </c>
      <c r="AY1263" s="149" t="s">
        <v>131</v>
      </c>
    </row>
    <row r="1264" spans="2:65" s="12" customFormat="1" ht="10.199999999999999">
      <c r="B1264" s="142"/>
      <c r="D1264" s="136" t="s">
        <v>145</v>
      </c>
      <c r="E1264" s="143" t="s">
        <v>19</v>
      </c>
      <c r="F1264" s="144" t="s">
        <v>287</v>
      </c>
      <c r="H1264" s="143" t="s">
        <v>19</v>
      </c>
      <c r="I1264" s="145"/>
      <c r="L1264" s="142"/>
      <c r="M1264" s="146"/>
      <c r="T1264" s="147"/>
      <c r="AT1264" s="143" t="s">
        <v>145</v>
      </c>
      <c r="AU1264" s="143" t="s">
        <v>139</v>
      </c>
      <c r="AV1264" s="12" t="s">
        <v>14</v>
      </c>
      <c r="AW1264" s="12" t="s">
        <v>35</v>
      </c>
      <c r="AX1264" s="12" t="s">
        <v>73</v>
      </c>
      <c r="AY1264" s="143" t="s">
        <v>131</v>
      </c>
    </row>
    <row r="1265" spans="2:65" s="13" customFormat="1" ht="10.199999999999999">
      <c r="B1265" s="148"/>
      <c r="D1265" s="136" t="s">
        <v>145</v>
      </c>
      <c r="E1265" s="149" t="s">
        <v>19</v>
      </c>
      <c r="F1265" s="150" t="s">
        <v>595</v>
      </c>
      <c r="H1265" s="151">
        <v>7.52</v>
      </c>
      <c r="I1265" s="152"/>
      <c r="L1265" s="148"/>
      <c r="M1265" s="153"/>
      <c r="T1265" s="154"/>
      <c r="AT1265" s="149" t="s">
        <v>145</v>
      </c>
      <c r="AU1265" s="149" t="s">
        <v>139</v>
      </c>
      <c r="AV1265" s="13" t="s">
        <v>139</v>
      </c>
      <c r="AW1265" s="13" t="s">
        <v>35</v>
      </c>
      <c r="AX1265" s="13" t="s">
        <v>73</v>
      </c>
      <c r="AY1265" s="149" t="s">
        <v>131</v>
      </c>
    </row>
    <row r="1266" spans="2:65" s="14" customFormat="1" ht="10.199999999999999">
      <c r="B1266" s="155"/>
      <c r="D1266" s="136" t="s">
        <v>145</v>
      </c>
      <c r="E1266" s="156" t="s">
        <v>19</v>
      </c>
      <c r="F1266" s="157" t="s">
        <v>166</v>
      </c>
      <c r="H1266" s="158">
        <v>87.68</v>
      </c>
      <c r="I1266" s="159"/>
      <c r="L1266" s="155"/>
      <c r="M1266" s="160"/>
      <c r="T1266" s="161"/>
      <c r="AT1266" s="156" t="s">
        <v>145</v>
      </c>
      <c r="AU1266" s="156" t="s">
        <v>139</v>
      </c>
      <c r="AV1266" s="14" t="s">
        <v>138</v>
      </c>
      <c r="AW1266" s="14" t="s">
        <v>35</v>
      </c>
      <c r="AX1266" s="14" t="s">
        <v>14</v>
      </c>
      <c r="AY1266" s="156" t="s">
        <v>131</v>
      </c>
    </row>
    <row r="1267" spans="2:65" s="1" customFormat="1" ht="24.15" customHeight="1">
      <c r="B1267" s="32"/>
      <c r="C1267" s="162" t="s">
        <v>1243</v>
      </c>
      <c r="D1267" s="162" t="s">
        <v>218</v>
      </c>
      <c r="E1267" s="163" t="s">
        <v>1244</v>
      </c>
      <c r="F1267" s="164" t="s">
        <v>1245</v>
      </c>
      <c r="G1267" s="165" t="s">
        <v>136</v>
      </c>
      <c r="H1267" s="166">
        <v>87.68</v>
      </c>
      <c r="I1267" s="167"/>
      <c r="J1267" s="168">
        <f>ROUND(I1267*H1267,2)</f>
        <v>0</v>
      </c>
      <c r="K1267" s="164" t="s">
        <v>137</v>
      </c>
      <c r="L1267" s="169"/>
      <c r="M1267" s="170" t="s">
        <v>19</v>
      </c>
      <c r="N1267" s="171" t="s">
        <v>45</v>
      </c>
      <c r="P1267" s="132">
        <f>O1267*H1267</f>
        <v>0</v>
      </c>
      <c r="Q1267" s="132">
        <v>3.6810000000000002E-2</v>
      </c>
      <c r="R1267" s="132">
        <f>Q1267*H1267</f>
        <v>3.2275008000000005</v>
      </c>
      <c r="S1267" s="132">
        <v>0</v>
      </c>
      <c r="T1267" s="133">
        <f>S1267*H1267</f>
        <v>0</v>
      </c>
      <c r="AR1267" s="134" t="s">
        <v>427</v>
      </c>
      <c r="AT1267" s="134" t="s">
        <v>218</v>
      </c>
      <c r="AU1267" s="134" t="s">
        <v>139</v>
      </c>
      <c r="AY1267" s="17" t="s">
        <v>131</v>
      </c>
      <c r="BE1267" s="135">
        <f>IF(N1267="základní",J1267,0)</f>
        <v>0</v>
      </c>
      <c r="BF1267" s="135">
        <f>IF(N1267="snížená",J1267,0)</f>
        <v>0</v>
      </c>
      <c r="BG1267" s="135">
        <f>IF(N1267="zákl. přenesená",J1267,0)</f>
        <v>0</v>
      </c>
      <c r="BH1267" s="135">
        <f>IF(N1267="sníž. přenesená",J1267,0)</f>
        <v>0</v>
      </c>
      <c r="BI1267" s="135">
        <f>IF(N1267="nulová",J1267,0)</f>
        <v>0</v>
      </c>
      <c r="BJ1267" s="17" t="s">
        <v>139</v>
      </c>
      <c r="BK1267" s="135">
        <f>ROUND(I1267*H1267,2)</f>
        <v>0</v>
      </c>
      <c r="BL1267" s="17" t="s">
        <v>253</v>
      </c>
      <c r="BM1267" s="134" t="s">
        <v>1246</v>
      </c>
    </row>
    <row r="1268" spans="2:65" s="1" customFormat="1" ht="19.2">
      <c r="B1268" s="32"/>
      <c r="D1268" s="136" t="s">
        <v>141</v>
      </c>
      <c r="F1268" s="137" t="s">
        <v>1245</v>
      </c>
      <c r="I1268" s="138"/>
      <c r="L1268" s="32"/>
      <c r="M1268" s="139"/>
      <c r="T1268" s="53"/>
      <c r="AT1268" s="17" t="s">
        <v>141</v>
      </c>
      <c r="AU1268" s="17" t="s">
        <v>139</v>
      </c>
    </row>
    <row r="1269" spans="2:65" s="12" customFormat="1" ht="10.199999999999999">
      <c r="B1269" s="142"/>
      <c r="D1269" s="136" t="s">
        <v>145</v>
      </c>
      <c r="E1269" s="143" t="s">
        <v>19</v>
      </c>
      <c r="F1269" s="144" t="s">
        <v>289</v>
      </c>
      <c r="H1269" s="143" t="s">
        <v>19</v>
      </c>
      <c r="I1269" s="145"/>
      <c r="L1269" s="142"/>
      <c r="M1269" s="146"/>
      <c r="T1269" s="147"/>
      <c r="AT1269" s="143" t="s">
        <v>145</v>
      </c>
      <c r="AU1269" s="143" t="s">
        <v>139</v>
      </c>
      <c r="AV1269" s="12" t="s">
        <v>14</v>
      </c>
      <c r="AW1269" s="12" t="s">
        <v>35</v>
      </c>
      <c r="AX1269" s="12" t="s">
        <v>73</v>
      </c>
      <c r="AY1269" s="143" t="s">
        <v>131</v>
      </c>
    </row>
    <row r="1270" spans="2:65" s="13" customFormat="1" ht="10.199999999999999">
      <c r="B1270" s="148"/>
      <c r="D1270" s="136" t="s">
        <v>145</v>
      </c>
      <c r="E1270" s="149" t="s">
        <v>19</v>
      </c>
      <c r="F1270" s="150" t="s">
        <v>596</v>
      </c>
      <c r="H1270" s="151">
        <v>5.76</v>
      </c>
      <c r="I1270" s="152"/>
      <c r="L1270" s="148"/>
      <c r="M1270" s="153"/>
      <c r="T1270" s="154"/>
      <c r="AT1270" s="149" t="s">
        <v>145</v>
      </c>
      <c r="AU1270" s="149" t="s">
        <v>139</v>
      </c>
      <c r="AV1270" s="13" t="s">
        <v>139</v>
      </c>
      <c r="AW1270" s="13" t="s">
        <v>35</v>
      </c>
      <c r="AX1270" s="13" t="s">
        <v>73</v>
      </c>
      <c r="AY1270" s="149" t="s">
        <v>131</v>
      </c>
    </row>
    <row r="1271" spans="2:65" s="12" customFormat="1" ht="10.199999999999999">
      <c r="B1271" s="142"/>
      <c r="D1271" s="136" t="s">
        <v>145</v>
      </c>
      <c r="E1271" s="143" t="s">
        <v>19</v>
      </c>
      <c r="F1271" s="144" t="s">
        <v>282</v>
      </c>
      <c r="H1271" s="143" t="s">
        <v>19</v>
      </c>
      <c r="I1271" s="145"/>
      <c r="L1271" s="142"/>
      <c r="M1271" s="146"/>
      <c r="T1271" s="147"/>
      <c r="AT1271" s="143" t="s">
        <v>145</v>
      </c>
      <c r="AU1271" s="143" t="s">
        <v>139</v>
      </c>
      <c r="AV1271" s="12" t="s">
        <v>14</v>
      </c>
      <c r="AW1271" s="12" t="s">
        <v>35</v>
      </c>
      <c r="AX1271" s="12" t="s">
        <v>73</v>
      </c>
      <c r="AY1271" s="143" t="s">
        <v>131</v>
      </c>
    </row>
    <row r="1272" spans="2:65" s="13" customFormat="1" ht="10.199999999999999">
      <c r="B1272" s="148"/>
      <c r="D1272" s="136" t="s">
        <v>145</v>
      </c>
      <c r="E1272" s="149" t="s">
        <v>19</v>
      </c>
      <c r="F1272" s="150" t="s">
        <v>592</v>
      </c>
      <c r="H1272" s="151">
        <v>60</v>
      </c>
      <c r="I1272" s="152"/>
      <c r="L1272" s="148"/>
      <c r="M1272" s="153"/>
      <c r="T1272" s="154"/>
      <c r="AT1272" s="149" t="s">
        <v>145</v>
      </c>
      <c r="AU1272" s="149" t="s">
        <v>139</v>
      </c>
      <c r="AV1272" s="13" t="s">
        <v>139</v>
      </c>
      <c r="AW1272" s="13" t="s">
        <v>35</v>
      </c>
      <c r="AX1272" s="13" t="s">
        <v>73</v>
      </c>
      <c r="AY1272" s="149" t="s">
        <v>131</v>
      </c>
    </row>
    <row r="1273" spans="2:65" s="12" customFormat="1" ht="10.199999999999999">
      <c r="B1273" s="142"/>
      <c r="D1273" s="136" t="s">
        <v>145</v>
      </c>
      <c r="E1273" s="143" t="s">
        <v>19</v>
      </c>
      <c r="F1273" s="144" t="s">
        <v>284</v>
      </c>
      <c r="H1273" s="143" t="s">
        <v>19</v>
      </c>
      <c r="I1273" s="145"/>
      <c r="L1273" s="142"/>
      <c r="M1273" s="146"/>
      <c r="T1273" s="147"/>
      <c r="AT1273" s="143" t="s">
        <v>145</v>
      </c>
      <c r="AU1273" s="143" t="s">
        <v>139</v>
      </c>
      <c r="AV1273" s="12" t="s">
        <v>14</v>
      </c>
      <c r="AW1273" s="12" t="s">
        <v>35</v>
      </c>
      <c r="AX1273" s="12" t="s">
        <v>73</v>
      </c>
      <c r="AY1273" s="143" t="s">
        <v>131</v>
      </c>
    </row>
    <row r="1274" spans="2:65" s="13" customFormat="1" ht="10.199999999999999">
      <c r="B1274" s="148"/>
      <c r="D1274" s="136" t="s">
        <v>145</v>
      </c>
      <c r="E1274" s="149" t="s">
        <v>19</v>
      </c>
      <c r="F1274" s="150" t="s">
        <v>593</v>
      </c>
      <c r="H1274" s="151">
        <v>14.4</v>
      </c>
      <c r="I1274" s="152"/>
      <c r="L1274" s="148"/>
      <c r="M1274" s="153"/>
      <c r="T1274" s="154"/>
      <c r="AT1274" s="149" t="s">
        <v>145</v>
      </c>
      <c r="AU1274" s="149" t="s">
        <v>139</v>
      </c>
      <c r="AV1274" s="13" t="s">
        <v>139</v>
      </c>
      <c r="AW1274" s="13" t="s">
        <v>35</v>
      </c>
      <c r="AX1274" s="13" t="s">
        <v>73</v>
      </c>
      <c r="AY1274" s="149" t="s">
        <v>131</v>
      </c>
    </row>
    <row r="1275" spans="2:65" s="12" customFormat="1" ht="10.199999999999999">
      <c r="B1275" s="142"/>
      <c r="D1275" s="136" t="s">
        <v>145</v>
      </c>
      <c r="E1275" s="143" t="s">
        <v>19</v>
      </c>
      <c r="F1275" s="144" t="s">
        <v>287</v>
      </c>
      <c r="H1275" s="143" t="s">
        <v>19</v>
      </c>
      <c r="I1275" s="145"/>
      <c r="L1275" s="142"/>
      <c r="M1275" s="146"/>
      <c r="T1275" s="147"/>
      <c r="AT1275" s="143" t="s">
        <v>145</v>
      </c>
      <c r="AU1275" s="143" t="s">
        <v>139</v>
      </c>
      <c r="AV1275" s="12" t="s">
        <v>14</v>
      </c>
      <c r="AW1275" s="12" t="s">
        <v>35</v>
      </c>
      <c r="AX1275" s="12" t="s">
        <v>73</v>
      </c>
      <c r="AY1275" s="143" t="s">
        <v>131</v>
      </c>
    </row>
    <row r="1276" spans="2:65" s="13" customFormat="1" ht="10.199999999999999">
      <c r="B1276" s="148"/>
      <c r="D1276" s="136" t="s">
        <v>145</v>
      </c>
      <c r="E1276" s="149" t="s">
        <v>19</v>
      </c>
      <c r="F1276" s="150" t="s">
        <v>595</v>
      </c>
      <c r="H1276" s="151">
        <v>7.52</v>
      </c>
      <c r="I1276" s="152"/>
      <c r="L1276" s="148"/>
      <c r="M1276" s="153"/>
      <c r="T1276" s="154"/>
      <c r="AT1276" s="149" t="s">
        <v>145</v>
      </c>
      <c r="AU1276" s="149" t="s">
        <v>139</v>
      </c>
      <c r="AV1276" s="13" t="s">
        <v>139</v>
      </c>
      <c r="AW1276" s="13" t="s">
        <v>35</v>
      </c>
      <c r="AX1276" s="13" t="s">
        <v>73</v>
      </c>
      <c r="AY1276" s="149" t="s">
        <v>131</v>
      </c>
    </row>
    <row r="1277" spans="2:65" s="14" customFormat="1" ht="10.199999999999999">
      <c r="B1277" s="155"/>
      <c r="D1277" s="136" t="s">
        <v>145</v>
      </c>
      <c r="E1277" s="156" t="s">
        <v>19</v>
      </c>
      <c r="F1277" s="157" t="s">
        <v>166</v>
      </c>
      <c r="H1277" s="158">
        <v>87.68</v>
      </c>
      <c r="I1277" s="159"/>
      <c r="L1277" s="155"/>
      <c r="M1277" s="160"/>
      <c r="T1277" s="161"/>
      <c r="AT1277" s="156" t="s">
        <v>145</v>
      </c>
      <c r="AU1277" s="156" t="s">
        <v>139</v>
      </c>
      <c r="AV1277" s="14" t="s">
        <v>138</v>
      </c>
      <c r="AW1277" s="14" t="s">
        <v>35</v>
      </c>
      <c r="AX1277" s="14" t="s">
        <v>14</v>
      </c>
      <c r="AY1277" s="156" t="s">
        <v>131</v>
      </c>
    </row>
    <row r="1278" spans="2:65" s="1" customFormat="1" ht="24.15" customHeight="1">
      <c r="B1278" s="32"/>
      <c r="C1278" s="123" t="s">
        <v>1247</v>
      </c>
      <c r="D1278" s="123" t="s">
        <v>133</v>
      </c>
      <c r="E1278" s="124" t="s">
        <v>1248</v>
      </c>
      <c r="F1278" s="125" t="s">
        <v>1249</v>
      </c>
      <c r="G1278" s="126" t="s">
        <v>263</v>
      </c>
      <c r="H1278" s="127">
        <v>15</v>
      </c>
      <c r="I1278" s="128"/>
      <c r="J1278" s="129">
        <f>ROUND(I1278*H1278,2)</f>
        <v>0</v>
      </c>
      <c r="K1278" s="125" t="s">
        <v>137</v>
      </c>
      <c r="L1278" s="32"/>
      <c r="M1278" s="130" t="s">
        <v>19</v>
      </c>
      <c r="N1278" s="131" t="s">
        <v>45</v>
      </c>
      <c r="P1278" s="132">
        <f>O1278*H1278</f>
        <v>0</v>
      </c>
      <c r="Q1278" s="132">
        <v>2.7E-4</v>
      </c>
      <c r="R1278" s="132">
        <f>Q1278*H1278</f>
        <v>4.0499999999999998E-3</v>
      </c>
      <c r="S1278" s="132">
        <v>0</v>
      </c>
      <c r="T1278" s="133">
        <f>S1278*H1278</f>
        <v>0</v>
      </c>
      <c r="AR1278" s="134" t="s">
        <v>253</v>
      </c>
      <c r="AT1278" s="134" t="s">
        <v>133</v>
      </c>
      <c r="AU1278" s="134" t="s">
        <v>139</v>
      </c>
      <c r="AY1278" s="17" t="s">
        <v>131</v>
      </c>
      <c r="BE1278" s="135">
        <f>IF(N1278="základní",J1278,0)</f>
        <v>0</v>
      </c>
      <c r="BF1278" s="135">
        <f>IF(N1278="snížená",J1278,0)</f>
        <v>0</v>
      </c>
      <c r="BG1278" s="135">
        <f>IF(N1278="zákl. přenesená",J1278,0)</f>
        <v>0</v>
      </c>
      <c r="BH1278" s="135">
        <f>IF(N1278="sníž. přenesená",J1278,0)</f>
        <v>0</v>
      </c>
      <c r="BI1278" s="135">
        <f>IF(N1278="nulová",J1278,0)</f>
        <v>0</v>
      </c>
      <c r="BJ1278" s="17" t="s">
        <v>139</v>
      </c>
      <c r="BK1278" s="135">
        <f>ROUND(I1278*H1278,2)</f>
        <v>0</v>
      </c>
      <c r="BL1278" s="17" t="s">
        <v>253</v>
      </c>
      <c r="BM1278" s="134" t="s">
        <v>1250</v>
      </c>
    </row>
    <row r="1279" spans="2:65" s="1" customFormat="1" ht="19.2">
      <c r="B1279" s="32"/>
      <c r="D1279" s="136" t="s">
        <v>141</v>
      </c>
      <c r="F1279" s="137" t="s">
        <v>1251</v>
      </c>
      <c r="I1279" s="138"/>
      <c r="L1279" s="32"/>
      <c r="M1279" s="139"/>
      <c r="T1279" s="53"/>
      <c r="AT1279" s="17" t="s">
        <v>141</v>
      </c>
      <c r="AU1279" s="17" t="s">
        <v>139</v>
      </c>
    </row>
    <row r="1280" spans="2:65" s="1" customFormat="1" ht="10.199999999999999">
      <c r="B1280" s="32"/>
      <c r="D1280" s="140" t="s">
        <v>143</v>
      </c>
      <c r="F1280" s="141" t="s">
        <v>1252</v>
      </c>
      <c r="I1280" s="138"/>
      <c r="L1280" s="32"/>
      <c r="M1280" s="139"/>
      <c r="T1280" s="53"/>
      <c r="AT1280" s="17" t="s">
        <v>143</v>
      </c>
      <c r="AU1280" s="17" t="s">
        <v>139</v>
      </c>
    </row>
    <row r="1281" spans="2:65" s="12" customFormat="1" ht="10.199999999999999">
      <c r="B1281" s="142"/>
      <c r="D1281" s="136" t="s">
        <v>145</v>
      </c>
      <c r="E1281" s="143" t="s">
        <v>19</v>
      </c>
      <c r="F1281" s="144" t="s">
        <v>291</v>
      </c>
      <c r="H1281" s="143" t="s">
        <v>19</v>
      </c>
      <c r="I1281" s="145"/>
      <c r="L1281" s="142"/>
      <c r="M1281" s="146"/>
      <c r="T1281" s="147"/>
      <c r="AT1281" s="143" t="s">
        <v>145</v>
      </c>
      <c r="AU1281" s="143" t="s">
        <v>139</v>
      </c>
      <c r="AV1281" s="12" t="s">
        <v>14</v>
      </c>
      <c r="AW1281" s="12" t="s">
        <v>35</v>
      </c>
      <c r="AX1281" s="12" t="s">
        <v>73</v>
      </c>
      <c r="AY1281" s="143" t="s">
        <v>131</v>
      </c>
    </row>
    <row r="1282" spans="2:65" s="13" customFormat="1" ht="10.199999999999999">
      <c r="B1282" s="148"/>
      <c r="D1282" s="136" t="s">
        <v>145</v>
      </c>
      <c r="E1282" s="149" t="s">
        <v>19</v>
      </c>
      <c r="F1282" s="150" t="s">
        <v>14</v>
      </c>
      <c r="H1282" s="151">
        <v>1</v>
      </c>
      <c r="I1282" s="152"/>
      <c r="L1282" s="148"/>
      <c r="M1282" s="153"/>
      <c r="T1282" s="154"/>
      <c r="AT1282" s="149" t="s">
        <v>145</v>
      </c>
      <c r="AU1282" s="149" t="s">
        <v>139</v>
      </c>
      <c r="AV1282" s="13" t="s">
        <v>139</v>
      </c>
      <c r="AW1282" s="13" t="s">
        <v>35</v>
      </c>
      <c r="AX1282" s="13" t="s">
        <v>73</v>
      </c>
      <c r="AY1282" s="149" t="s">
        <v>131</v>
      </c>
    </row>
    <row r="1283" spans="2:65" s="12" customFormat="1" ht="10.199999999999999">
      <c r="B1283" s="142"/>
      <c r="D1283" s="136" t="s">
        <v>145</v>
      </c>
      <c r="E1283" s="143" t="s">
        <v>19</v>
      </c>
      <c r="F1283" s="144" t="s">
        <v>293</v>
      </c>
      <c r="H1283" s="143" t="s">
        <v>19</v>
      </c>
      <c r="I1283" s="145"/>
      <c r="L1283" s="142"/>
      <c r="M1283" s="146"/>
      <c r="T1283" s="147"/>
      <c r="AT1283" s="143" t="s">
        <v>145</v>
      </c>
      <c r="AU1283" s="143" t="s">
        <v>139</v>
      </c>
      <c r="AV1283" s="12" t="s">
        <v>14</v>
      </c>
      <c r="AW1283" s="12" t="s">
        <v>35</v>
      </c>
      <c r="AX1283" s="12" t="s">
        <v>73</v>
      </c>
      <c r="AY1283" s="143" t="s">
        <v>131</v>
      </c>
    </row>
    <row r="1284" spans="2:65" s="13" customFormat="1" ht="10.199999999999999">
      <c r="B1284" s="148"/>
      <c r="D1284" s="136" t="s">
        <v>145</v>
      </c>
      <c r="E1284" s="149" t="s">
        <v>19</v>
      </c>
      <c r="F1284" s="150" t="s">
        <v>211</v>
      </c>
      <c r="H1284" s="151">
        <v>10</v>
      </c>
      <c r="I1284" s="152"/>
      <c r="L1284" s="148"/>
      <c r="M1284" s="153"/>
      <c r="T1284" s="154"/>
      <c r="AT1284" s="149" t="s">
        <v>145</v>
      </c>
      <c r="AU1284" s="149" t="s">
        <v>139</v>
      </c>
      <c r="AV1284" s="13" t="s">
        <v>139</v>
      </c>
      <c r="AW1284" s="13" t="s">
        <v>35</v>
      </c>
      <c r="AX1284" s="13" t="s">
        <v>73</v>
      </c>
      <c r="AY1284" s="149" t="s">
        <v>131</v>
      </c>
    </row>
    <row r="1285" spans="2:65" s="12" customFormat="1" ht="10.199999999999999">
      <c r="B1285" s="142"/>
      <c r="D1285" s="136" t="s">
        <v>145</v>
      </c>
      <c r="E1285" s="143" t="s">
        <v>19</v>
      </c>
      <c r="F1285" s="144" t="s">
        <v>295</v>
      </c>
      <c r="H1285" s="143" t="s">
        <v>19</v>
      </c>
      <c r="I1285" s="145"/>
      <c r="L1285" s="142"/>
      <c r="M1285" s="146"/>
      <c r="T1285" s="147"/>
      <c r="AT1285" s="143" t="s">
        <v>145</v>
      </c>
      <c r="AU1285" s="143" t="s">
        <v>139</v>
      </c>
      <c r="AV1285" s="12" t="s">
        <v>14</v>
      </c>
      <c r="AW1285" s="12" t="s">
        <v>35</v>
      </c>
      <c r="AX1285" s="12" t="s">
        <v>73</v>
      </c>
      <c r="AY1285" s="143" t="s">
        <v>131</v>
      </c>
    </row>
    <row r="1286" spans="2:65" s="13" customFormat="1" ht="10.199999999999999">
      <c r="B1286" s="148"/>
      <c r="D1286" s="136" t="s">
        <v>145</v>
      </c>
      <c r="E1286" s="149" t="s">
        <v>19</v>
      </c>
      <c r="F1286" s="150" t="s">
        <v>138</v>
      </c>
      <c r="H1286" s="151">
        <v>4</v>
      </c>
      <c r="I1286" s="152"/>
      <c r="L1286" s="148"/>
      <c r="M1286" s="153"/>
      <c r="T1286" s="154"/>
      <c r="AT1286" s="149" t="s">
        <v>145</v>
      </c>
      <c r="AU1286" s="149" t="s">
        <v>139</v>
      </c>
      <c r="AV1286" s="13" t="s">
        <v>139</v>
      </c>
      <c r="AW1286" s="13" t="s">
        <v>35</v>
      </c>
      <c r="AX1286" s="13" t="s">
        <v>73</v>
      </c>
      <c r="AY1286" s="149" t="s">
        <v>131</v>
      </c>
    </row>
    <row r="1287" spans="2:65" s="14" customFormat="1" ht="10.199999999999999">
      <c r="B1287" s="155"/>
      <c r="D1287" s="136" t="s">
        <v>145</v>
      </c>
      <c r="E1287" s="156" t="s">
        <v>19</v>
      </c>
      <c r="F1287" s="157" t="s">
        <v>166</v>
      </c>
      <c r="H1287" s="158">
        <v>15</v>
      </c>
      <c r="I1287" s="159"/>
      <c r="L1287" s="155"/>
      <c r="M1287" s="160"/>
      <c r="T1287" s="161"/>
      <c r="AT1287" s="156" t="s">
        <v>145</v>
      </c>
      <c r="AU1287" s="156" t="s">
        <v>139</v>
      </c>
      <c r="AV1287" s="14" t="s">
        <v>138</v>
      </c>
      <c r="AW1287" s="14" t="s">
        <v>35</v>
      </c>
      <c r="AX1287" s="14" t="s">
        <v>14</v>
      </c>
      <c r="AY1287" s="156" t="s">
        <v>131</v>
      </c>
    </row>
    <row r="1288" spans="2:65" s="1" customFormat="1" ht="24.15" customHeight="1">
      <c r="B1288" s="32"/>
      <c r="C1288" s="162" t="s">
        <v>1253</v>
      </c>
      <c r="D1288" s="162" t="s">
        <v>218</v>
      </c>
      <c r="E1288" s="163" t="s">
        <v>1254</v>
      </c>
      <c r="F1288" s="164" t="s">
        <v>1255</v>
      </c>
      <c r="G1288" s="165" t="s">
        <v>136</v>
      </c>
      <c r="H1288" s="166">
        <v>7.38</v>
      </c>
      <c r="I1288" s="167"/>
      <c r="J1288" s="168">
        <f>ROUND(I1288*H1288,2)</f>
        <v>0</v>
      </c>
      <c r="K1288" s="164" t="s">
        <v>137</v>
      </c>
      <c r="L1288" s="169"/>
      <c r="M1288" s="170" t="s">
        <v>19</v>
      </c>
      <c r="N1288" s="171" t="s">
        <v>45</v>
      </c>
      <c r="P1288" s="132">
        <f>O1288*H1288</f>
        <v>0</v>
      </c>
      <c r="Q1288" s="132">
        <v>3.4720000000000001E-2</v>
      </c>
      <c r="R1288" s="132">
        <f>Q1288*H1288</f>
        <v>0.25623360000000001</v>
      </c>
      <c r="S1288" s="132">
        <v>0</v>
      </c>
      <c r="T1288" s="133">
        <f>S1288*H1288</f>
        <v>0</v>
      </c>
      <c r="AR1288" s="134" t="s">
        <v>427</v>
      </c>
      <c r="AT1288" s="134" t="s">
        <v>218</v>
      </c>
      <c r="AU1288" s="134" t="s">
        <v>139</v>
      </c>
      <c r="AY1288" s="17" t="s">
        <v>131</v>
      </c>
      <c r="BE1288" s="135">
        <f>IF(N1288="základní",J1288,0)</f>
        <v>0</v>
      </c>
      <c r="BF1288" s="135">
        <f>IF(N1288="snížená",J1288,0)</f>
        <v>0</v>
      </c>
      <c r="BG1288" s="135">
        <f>IF(N1288="zákl. přenesená",J1288,0)</f>
        <v>0</v>
      </c>
      <c r="BH1288" s="135">
        <f>IF(N1288="sníž. přenesená",J1288,0)</f>
        <v>0</v>
      </c>
      <c r="BI1288" s="135">
        <f>IF(N1288="nulová",J1288,0)</f>
        <v>0</v>
      </c>
      <c r="BJ1288" s="17" t="s">
        <v>139</v>
      </c>
      <c r="BK1288" s="135">
        <f>ROUND(I1288*H1288,2)</f>
        <v>0</v>
      </c>
      <c r="BL1288" s="17" t="s">
        <v>253</v>
      </c>
      <c r="BM1288" s="134" t="s">
        <v>1256</v>
      </c>
    </row>
    <row r="1289" spans="2:65" s="1" customFormat="1" ht="10.199999999999999">
      <c r="B1289" s="32"/>
      <c r="D1289" s="136" t="s">
        <v>141</v>
      </c>
      <c r="F1289" s="137" t="s">
        <v>1255</v>
      </c>
      <c r="I1289" s="138"/>
      <c r="L1289" s="32"/>
      <c r="M1289" s="139"/>
      <c r="T1289" s="53"/>
      <c r="AT1289" s="17" t="s">
        <v>141</v>
      </c>
      <c r="AU1289" s="17" t="s">
        <v>139</v>
      </c>
    </row>
    <row r="1290" spans="2:65" s="12" customFormat="1" ht="10.199999999999999">
      <c r="B1290" s="142"/>
      <c r="D1290" s="136" t="s">
        <v>145</v>
      </c>
      <c r="E1290" s="143" t="s">
        <v>19</v>
      </c>
      <c r="F1290" s="144" t="s">
        <v>291</v>
      </c>
      <c r="H1290" s="143" t="s">
        <v>19</v>
      </c>
      <c r="I1290" s="145"/>
      <c r="L1290" s="142"/>
      <c r="M1290" s="146"/>
      <c r="T1290" s="147"/>
      <c r="AT1290" s="143" t="s">
        <v>145</v>
      </c>
      <c r="AU1290" s="143" t="s">
        <v>139</v>
      </c>
      <c r="AV1290" s="12" t="s">
        <v>14</v>
      </c>
      <c r="AW1290" s="12" t="s">
        <v>35</v>
      </c>
      <c r="AX1290" s="12" t="s">
        <v>73</v>
      </c>
      <c r="AY1290" s="143" t="s">
        <v>131</v>
      </c>
    </row>
    <row r="1291" spans="2:65" s="13" customFormat="1" ht="10.199999999999999">
      <c r="B1291" s="148"/>
      <c r="D1291" s="136" t="s">
        <v>145</v>
      </c>
      <c r="E1291" s="149" t="s">
        <v>19</v>
      </c>
      <c r="F1291" s="150" t="s">
        <v>597</v>
      </c>
      <c r="H1291" s="151">
        <v>0.9</v>
      </c>
      <c r="I1291" s="152"/>
      <c r="L1291" s="148"/>
      <c r="M1291" s="153"/>
      <c r="T1291" s="154"/>
      <c r="AT1291" s="149" t="s">
        <v>145</v>
      </c>
      <c r="AU1291" s="149" t="s">
        <v>139</v>
      </c>
      <c r="AV1291" s="13" t="s">
        <v>139</v>
      </c>
      <c r="AW1291" s="13" t="s">
        <v>35</v>
      </c>
      <c r="AX1291" s="13" t="s">
        <v>73</v>
      </c>
      <c r="AY1291" s="149" t="s">
        <v>131</v>
      </c>
    </row>
    <row r="1292" spans="2:65" s="12" customFormat="1" ht="10.199999999999999">
      <c r="B1292" s="142"/>
      <c r="D1292" s="136" t="s">
        <v>145</v>
      </c>
      <c r="E1292" s="143" t="s">
        <v>19</v>
      </c>
      <c r="F1292" s="144" t="s">
        <v>293</v>
      </c>
      <c r="H1292" s="143" t="s">
        <v>19</v>
      </c>
      <c r="I1292" s="145"/>
      <c r="L1292" s="142"/>
      <c r="M1292" s="146"/>
      <c r="T1292" s="147"/>
      <c r="AT1292" s="143" t="s">
        <v>145</v>
      </c>
      <c r="AU1292" s="143" t="s">
        <v>139</v>
      </c>
      <c r="AV1292" s="12" t="s">
        <v>14</v>
      </c>
      <c r="AW1292" s="12" t="s">
        <v>35</v>
      </c>
      <c r="AX1292" s="12" t="s">
        <v>73</v>
      </c>
      <c r="AY1292" s="143" t="s">
        <v>131</v>
      </c>
    </row>
    <row r="1293" spans="2:65" s="13" customFormat="1" ht="10.199999999999999">
      <c r="B1293" s="148"/>
      <c r="D1293" s="136" t="s">
        <v>145</v>
      </c>
      <c r="E1293" s="149" t="s">
        <v>19</v>
      </c>
      <c r="F1293" s="150" t="s">
        <v>598</v>
      </c>
      <c r="H1293" s="151">
        <v>3.6</v>
      </c>
      <c r="I1293" s="152"/>
      <c r="L1293" s="148"/>
      <c r="M1293" s="153"/>
      <c r="T1293" s="154"/>
      <c r="AT1293" s="149" t="s">
        <v>145</v>
      </c>
      <c r="AU1293" s="149" t="s">
        <v>139</v>
      </c>
      <c r="AV1293" s="13" t="s">
        <v>139</v>
      </c>
      <c r="AW1293" s="13" t="s">
        <v>35</v>
      </c>
      <c r="AX1293" s="13" t="s">
        <v>73</v>
      </c>
      <c r="AY1293" s="149" t="s">
        <v>131</v>
      </c>
    </row>
    <row r="1294" spans="2:65" s="12" customFormat="1" ht="10.199999999999999">
      <c r="B1294" s="142"/>
      <c r="D1294" s="136" t="s">
        <v>145</v>
      </c>
      <c r="E1294" s="143" t="s">
        <v>19</v>
      </c>
      <c r="F1294" s="144" t="s">
        <v>295</v>
      </c>
      <c r="H1294" s="143" t="s">
        <v>19</v>
      </c>
      <c r="I1294" s="145"/>
      <c r="L1294" s="142"/>
      <c r="M1294" s="146"/>
      <c r="T1294" s="147"/>
      <c r="AT1294" s="143" t="s">
        <v>145</v>
      </c>
      <c r="AU1294" s="143" t="s">
        <v>139</v>
      </c>
      <c r="AV1294" s="12" t="s">
        <v>14</v>
      </c>
      <c r="AW1294" s="12" t="s">
        <v>35</v>
      </c>
      <c r="AX1294" s="12" t="s">
        <v>73</v>
      </c>
      <c r="AY1294" s="143" t="s">
        <v>131</v>
      </c>
    </row>
    <row r="1295" spans="2:65" s="13" customFormat="1" ht="10.199999999999999">
      <c r="B1295" s="148"/>
      <c r="D1295" s="136" t="s">
        <v>145</v>
      </c>
      <c r="E1295" s="149" t="s">
        <v>19</v>
      </c>
      <c r="F1295" s="150" t="s">
        <v>599</v>
      </c>
      <c r="H1295" s="151">
        <v>2.88</v>
      </c>
      <c r="I1295" s="152"/>
      <c r="L1295" s="148"/>
      <c r="M1295" s="153"/>
      <c r="T1295" s="154"/>
      <c r="AT1295" s="149" t="s">
        <v>145</v>
      </c>
      <c r="AU1295" s="149" t="s">
        <v>139</v>
      </c>
      <c r="AV1295" s="13" t="s">
        <v>139</v>
      </c>
      <c r="AW1295" s="13" t="s">
        <v>35</v>
      </c>
      <c r="AX1295" s="13" t="s">
        <v>73</v>
      </c>
      <c r="AY1295" s="149" t="s">
        <v>131</v>
      </c>
    </row>
    <row r="1296" spans="2:65" s="14" customFormat="1" ht="10.199999999999999">
      <c r="B1296" s="155"/>
      <c r="D1296" s="136" t="s">
        <v>145</v>
      </c>
      <c r="E1296" s="156" t="s">
        <v>19</v>
      </c>
      <c r="F1296" s="157" t="s">
        <v>166</v>
      </c>
      <c r="H1296" s="158">
        <v>7.38</v>
      </c>
      <c r="I1296" s="159"/>
      <c r="L1296" s="155"/>
      <c r="M1296" s="160"/>
      <c r="T1296" s="161"/>
      <c r="AT1296" s="156" t="s">
        <v>145</v>
      </c>
      <c r="AU1296" s="156" t="s">
        <v>139</v>
      </c>
      <c r="AV1296" s="14" t="s">
        <v>138</v>
      </c>
      <c r="AW1296" s="14" t="s">
        <v>35</v>
      </c>
      <c r="AX1296" s="14" t="s">
        <v>14</v>
      </c>
      <c r="AY1296" s="156" t="s">
        <v>131</v>
      </c>
    </row>
    <row r="1297" spans="2:65" s="1" customFormat="1" ht="33" customHeight="1">
      <c r="B1297" s="32"/>
      <c r="C1297" s="123" t="s">
        <v>1257</v>
      </c>
      <c r="D1297" s="123" t="s">
        <v>133</v>
      </c>
      <c r="E1297" s="124" t="s">
        <v>1258</v>
      </c>
      <c r="F1297" s="125" t="s">
        <v>1259</v>
      </c>
      <c r="G1297" s="126" t="s">
        <v>263</v>
      </c>
      <c r="H1297" s="127">
        <v>6</v>
      </c>
      <c r="I1297" s="128"/>
      <c r="J1297" s="129">
        <f>ROUND(I1297*H1297,2)</f>
        <v>0</v>
      </c>
      <c r="K1297" s="125" t="s">
        <v>137</v>
      </c>
      <c r="L1297" s="32"/>
      <c r="M1297" s="130" t="s">
        <v>19</v>
      </c>
      <c r="N1297" s="131" t="s">
        <v>45</v>
      </c>
      <c r="P1297" s="132">
        <f>O1297*H1297</f>
        <v>0</v>
      </c>
      <c r="Q1297" s="132">
        <v>2.5999999999999998E-4</v>
      </c>
      <c r="R1297" s="132">
        <f>Q1297*H1297</f>
        <v>1.5599999999999998E-3</v>
      </c>
      <c r="S1297" s="132">
        <v>0</v>
      </c>
      <c r="T1297" s="133">
        <f>S1297*H1297</f>
        <v>0</v>
      </c>
      <c r="AR1297" s="134" t="s">
        <v>253</v>
      </c>
      <c r="AT1297" s="134" t="s">
        <v>133</v>
      </c>
      <c r="AU1297" s="134" t="s">
        <v>139</v>
      </c>
      <c r="AY1297" s="17" t="s">
        <v>131</v>
      </c>
      <c r="BE1297" s="135">
        <f>IF(N1297="základní",J1297,0)</f>
        <v>0</v>
      </c>
      <c r="BF1297" s="135">
        <f>IF(N1297="snížená",J1297,0)</f>
        <v>0</v>
      </c>
      <c r="BG1297" s="135">
        <f>IF(N1297="zákl. přenesená",J1297,0)</f>
        <v>0</v>
      </c>
      <c r="BH1297" s="135">
        <f>IF(N1297="sníž. přenesená",J1297,0)</f>
        <v>0</v>
      </c>
      <c r="BI1297" s="135">
        <f>IF(N1297="nulová",J1297,0)</f>
        <v>0</v>
      </c>
      <c r="BJ1297" s="17" t="s">
        <v>139</v>
      </c>
      <c r="BK1297" s="135">
        <f>ROUND(I1297*H1297,2)</f>
        <v>0</v>
      </c>
      <c r="BL1297" s="17" t="s">
        <v>253</v>
      </c>
      <c r="BM1297" s="134" t="s">
        <v>1260</v>
      </c>
    </row>
    <row r="1298" spans="2:65" s="1" customFormat="1" ht="19.2">
      <c r="B1298" s="32"/>
      <c r="D1298" s="136" t="s">
        <v>141</v>
      </c>
      <c r="F1298" s="137" t="s">
        <v>1261</v>
      </c>
      <c r="I1298" s="138"/>
      <c r="L1298" s="32"/>
      <c r="M1298" s="139"/>
      <c r="T1298" s="53"/>
      <c r="AT1298" s="17" t="s">
        <v>141</v>
      </c>
      <c r="AU1298" s="17" t="s">
        <v>139</v>
      </c>
    </row>
    <row r="1299" spans="2:65" s="1" customFormat="1" ht="10.199999999999999">
      <c r="B1299" s="32"/>
      <c r="D1299" s="140" t="s">
        <v>143</v>
      </c>
      <c r="F1299" s="141" t="s">
        <v>1262</v>
      </c>
      <c r="I1299" s="138"/>
      <c r="L1299" s="32"/>
      <c r="M1299" s="139"/>
      <c r="T1299" s="53"/>
      <c r="AT1299" s="17" t="s">
        <v>143</v>
      </c>
      <c r="AU1299" s="17" t="s">
        <v>139</v>
      </c>
    </row>
    <row r="1300" spans="2:65" s="12" customFormat="1" ht="10.199999999999999">
      <c r="B1300" s="142"/>
      <c r="D1300" s="136" t="s">
        <v>145</v>
      </c>
      <c r="E1300" s="143" t="s">
        <v>19</v>
      </c>
      <c r="F1300" s="144" t="s">
        <v>284</v>
      </c>
      <c r="H1300" s="143" t="s">
        <v>19</v>
      </c>
      <c r="I1300" s="145"/>
      <c r="L1300" s="142"/>
      <c r="M1300" s="146"/>
      <c r="T1300" s="147"/>
      <c r="AT1300" s="143" t="s">
        <v>145</v>
      </c>
      <c r="AU1300" s="143" t="s">
        <v>139</v>
      </c>
      <c r="AV1300" s="12" t="s">
        <v>14</v>
      </c>
      <c r="AW1300" s="12" t="s">
        <v>35</v>
      </c>
      <c r="AX1300" s="12" t="s">
        <v>73</v>
      </c>
      <c r="AY1300" s="143" t="s">
        <v>131</v>
      </c>
    </row>
    <row r="1301" spans="2:65" s="13" customFormat="1" ht="10.199999999999999">
      <c r="B1301" s="148"/>
      <c r="D1301" s="136" t="s">
        <v>145</v>
      </c>
      <c r="E1301" s="149" t="s">
        <v>19</v>
      </c>
      <c r="F1301" s="150" t="s">
        <v>178</v>
      </c>
      <c r="H1301" s="151">
        <v>6</v>
      </c>
      <c r="I1301" s="152"/>
      <c r="L1301" s="148"/>
      <c r="M1301" s="153"/>
      <c r="T1301" s="154"/>
      <c r="AT1301" s="149" t="s">
        <v>145</v>
      </c>
      <c r="AU1301" s="149" t="s">
        <v>139</v>
      </c>
      <c r="AV1301" s="13" t="s">
        <v>139</v>
      </c>
      <c r="AW1301" s="13" t="s">
        <v>35</v>
      </c>
      <c r="AX1301" s="13" t="s">
        <v>14</v>
      </c>
      <c r="AY1301" s="149" t="s">
        <v>131</v>
      </c>
    </row>
    <row r="1302" spans="2:65" s="1" customFormat="1" ht="16.5" customHeight="1">
      <c r="B1302" s="32"/>
      <c r="C1302" s="162" t="s">
        <v>1263</v>
      </c>
      <c r="D1302" s="162" t="s">
        <v>218</v>
      </c>
      <c r="E1302" s="163" t="s">
        <v>1264</v>
      </c>
      <c r="F1302" s="164" t="s">
        <v>1265</v>
      </c>
      <c r="G1302" s="165" t="s">
        <v>136</v>
      </c>
      <c r="H1302" s="166">
        <v>12.42</v>
      </c>
      <c r="I1302" s="167"/>
      <c r="J1302" s="168">
        <f>ROUND(I1302*H1302,2)</f>
        <v>0</v>
      </c>
      <c r="K1302" s="164" t="s">
        <v>137</v>
      </c>
      <c r="L1302" s="169"/>
      <c r="M1302" s="170" t="s">
        <v>19</v>
      </c>
      <c r="N1302" s="171" t="s">
        <v>45</v>
      </c>
      <c r="P1302" s="132">
        <f>O1302*H1302</f>
        <v>0</v>
      </c>
      <c r="Q1302" s="132">
        <v>3.7039999999999997E-2</v>
      </c>
      <c r="R1302" s="132">
        <f>Q1302*H1302</f>
        <v>0.46003679999999997</v>
      </c>
      <c r="S1302" s="132">
        <v>0</v>
      </c>
      <c r="T1302" s="133">
        <f>S1302*H1302</f>
        <v>0</v>
      </c>
      <c r="AR1302" s="134" t="s">
        <v>427</v>
      </c>
      <c r="AT1302" s="134" t="s">
        <v>218</v>
      </c>
      <c r="AU1302" s="134" t="s">
        <v>139</v>
      </c>
      <c r="AY1302" s="17" t="s">
        <v>131</v>
      </c>
      <c r="BE1302" s="135">
        <f>IF(N1302="základní",J1302,0)</f>
        <v>0</v>
      </c>
      <c r="BF1302" s="135">
        <f>IF(N1302="snížená",J1302,0)</f>
        <v>0</v>
      </c>
      <c r="BG1302" s="135">
        <f>IF(N1302="zákl. přenesená",J1302,0)</f>
        <v>0</v>
      </c>
      <c r="BH1302" s="135">
        <f>IF(N1302="sníž. přenesená",J1302,0)</f>
        <v>0</v>
      </c>
      <c r="BI1302" s="135">
        <f>IF(N1302="nulová",J1302,0)</f>
        <v>0</v>
      </c>
      <c r="BJ1302" s="17" t="s">
        <v>139</v>
      </c>
      <c r="BK1302" s="135">
        <f>ROUND(I1302*H1302,2)</f>
        <v>0</v>
      </c>
      <c r="BL1302" s="17" t="s">
        <v>253</v>
      </c>
      <c r="BM1302" s="134" t="s">
        <v>1266</v>
      </c>
    </row>
    <row r="1303" spans="2:65" s="1" customFormat="1" ht="10.199999999999999">
      <c r="B1303" s="32"/>
      <c r="D1303" s="136" t="s">
        <v>141</v>
      </c>
      <c r="F1303" s="137" t="s">
        <v>1265</v>
      </c>
      <c r="I1303" s="138"/>
      <c r="L1303" s="32"/>
      <c r="M1303" s="139"/>
      <c r="T1303" s="53"/>
      <c r="AT1303" s="17" t="s">
        <v>141</v>
      </c>
      <c r="AU1303" s="17" t="s">
        <v>139</v>
      </c>
    </row>
    <row r="1304" spans="2:65" s="12" customFormat="1" ht="10.199999999999999">
      <c r="B1304" s="142"/>
      <c r="D1304" s="136" t="s">
        <v>145</v>
      </c>
      <c r="E1304" s="143" t="s">
        <v>19</v>
      </c>
      <c r="F1304" s="144" t="s">
        <v>284</v>
      </c>
      <c r="H1304" s="143" t="s">
        <v>19</v>
      </c>
      <c r="I1304" s="145"/>
      <c r="L1304" s="142"/>
      <c r="M1304" s="146"/>
      <c r="T1304" s="147"/>
      <c r="AT1304" s="143" t="s">
        <v>145</v>
      </c>
      <c r="AU1304" s="143" t="s">
        <v>139</v>
      </c>
      <c r="AV1304" s="12" t="s">
        <v>14</v>
      </c>
      <c r="AW1304" s="12" t="s">
        <v>35</v>
      </c>
      <c r="AX1304" s="12" t="s">
        <v>73</v>
      </c>
      <c r="AY1304" s="143" t="s">
        <v>131</v>
      </c>
    </row>
    <row r="1305" spans="2:65" s="13" customFormat="1" ht="10.199999999999999">
      <c r="B1305" s="148"/>
      <c r="D1305" s="136" t="s">
        <v>145</v>
      </c>
      <c r="E1305" s="149" t="s">
        <v>19</v>
      </c>
      <c r="F1305" s="150" t="s">
        <v>594</v>
      </c>
      <c r="H1305" s="151">
        <v>12.42</v>
      </c>
      <c r="I1305" s="152"/>
      <c r="L1305" s="148"/>
      <c r="M1305" s="153"/>
      <c r="T1305" s="154"/>
      <c r="AT1305" s="149" t="s">
        <v>145</v>
      </c>
      <c r="AU1305" s="149" t="s">
        <v>139</v>
      </c>
      <c r="AV1305" s="13" t="s">
        <v>139</v>
      </c>
      <c r="AW1305" s="13" t="s">
        <v>35</v>
      </c>
      <c r="AX1305" s="13" t="s">
        <v>14</v>
      </c>
      <c r="AY1305" s="149" t="s">
        <v>131</v>
      </c>
    </row>
    <row r="1306" spans="2:65" s="1" customFormat="1" ht="24.15" customHeight="1">
      <c r="B1306" s="32"/>
      <c r="C1306" s="123" t="s">
        <v>1267</v>
      </c>
      <c r="D1306" s="123" t="s">
        <v>133</v>
      </c>
      <c r="E1306" s="124" t="s">
        <v>1268</v>
      </c>
      <c r="F1306" s="125" t="s">
        <v>1269</v>
      </c>
      <c r="G1306" s="126" t="s">
        <v>263</v>
      </c>
      <c r="H1306" s="127">
        <v>1</v>
      </c>
      <c r="I1306" s="128"/>
      <c r="J1306" s="129">
        <f>ROUND(I1306*H1306,2)</f>
        <v>0</v>
      </c>
      <c r="K1306" s="125" t="s">
        <v>137</v>
      </c>
      <c r="L1306" s="32"/>
      <c r="M1306" s="130" t="s">
        <v>19</v>
      </c>
      <c r="N1306" s="131" t="s">
        <v>45</v>
      </c>
      <c r="P1306" s="132">
        <f>O1306*H1306</f>
        <v>0</v>
      </c>
      <c r="Q1306" s="132">
        <v>0</v>
      </c>
      <c r="R1306" s="132">
        <f>Q1306*H1306</f>
        <v>0</v>
      </c>
      <c r="S1306" s="132">
        <v>0</v>
      </c>
      <c r="T1306" s="133">
        <f>S1306*H1306</f>
        <v>0</v>
      </c>
      <c r="AR1306" s="134" t="s">
        <v>253</v>
      </c>
      <c r="AT1306" s="134" t="s">
        <v>133</v>
      </c>
      <c r="AU1306" s="134" t="s">
        <v>139</v>
      </c>
      <c r="AY1306" s="17" t="s">
        <v>131</v>
      </c>
      <c r="BE1306" s="135">
        <f>IF(N1306="základní",J1306,0)</f>
        <v>0</v>
      </c>
      <c r="BF1306" s="135">
        <f>IF(N1306="snížená",J1306,0)</f>
        <v>0</v>
      </c>
      <c r="BG1306" s="135">
        <f>IF(N1306="zákl. přenesená",J1306,0)</f>
        <v>0</v>
      </c>
      <c r="BH1306" s="135">
        <f>IF(N1306="sníž. přenesená",J1306,0)</f>
        <v>0</v>
      </c>
      <c r="BI1306" s="135">
        <f>IF(N1306="nulová",J1306,0)</f>
        <v>0</v>
      </c>
      <c r="BJ1306" s="17" t="s">
        <v>139</v>
      </c>
      <c r="BK1306" s="135">
        <f>ROUND(I1306*H1306,2)</f>
        <v>0</v>
      </c>
      <c r="BL1306" s="17" t="s">
        <v>253</v>
      </c>
      <c r="BM1306" s="134" t="s">
        <v>1270</v>
      </c>
    </row>
    <row r="1307" spans="2:65" s="1" customFormat="1" ht="10.199999999999999">
      <c r="B1307" s="32"/>
      <c r="D1307" s="136" t="s">
        <v>141</v>
      </c>
      <c r="F1307" s="137" t="s">
        <v>1271</v>
      </c>
      <c r="I1307" s="138"/>
      <c r="L1307" s="32"/>
      <c r="M1307" s="139"/>
      <c r="T1307" s="53"/>
      <c r="AT1307" s="17" t="s">
        <v>141</v>
      </c>
      <c r="AU1307" s="17" t="s">
        <v>139</v>
      </c>
    </row>
    <row r="1308" spans="2:65" s="1" customFormat="1" ht="10.199999999999999">
      <c r="B1308" s="32"/>
      <c r="D1308" s="140" t="s">
        <v>143</v>
      </c>
      <c r="F1308" s="141" t="s">
        <v>1272</v>
      </c>
      <c r="I1308" s="138"/>
      <c r="L1308" s="32"/>
      <c r="M1308" s="139"/>
      <c r="T1308" s="53"/>
      <c r="AT1308" s="17" t="s">
        <v>143</v>
      </c>
      <c r="AU1308" s="17" t="s">
        <v>139</v>
      </c>
    </row>
    <row r="1309" spans="2:65" s="1" customFormat="1" ht="16.5" customHeight="1">
      <c r="B1309" s="32"/>
      <c r="C1309" s="162" t="s">
        <v>1273</v>
      </c>
      <c r="D1309" s="162" t="s">
        <v>218</v>
      </c>
      <c r="E1309" s="163" t="s">
        <v>1274</v>
      </c>
      <c r="F1309" s="164" t="s">
        <v>1275</v>
      </c>
      <c r="G1309" s="165" t="s">
        <v>263</v>
      </c>
      <c r="H1309" s="166">
        <v>1</v>
      </c>
      <c r="I1309" s="167"/>
      <c r="J1309" s="168">
        <f>ROUND(I1309*H1309,2)</f>
        <v>0</v>
      </c>
      <c r="K1309" s="164" t="s">
        <v>137</v>
      </c>
      <c r="L1309" s="169"/>
      <c r="M1309" s="170" t="s">
        <v>19</v>
      </c>
      <c r="N1309" s="171" t="s">
        <v>45</v>
      </c>
      <c r="P1309" s="132">
        <f>O1309*H1309</f>
        <v>0</v>
      </c>
      <c r="Q1309" s="132">
        <v>2.3999999999999998E-3</v>
      </c>
      <c r="R1309" s="132">
        <f>Q1309*H1309</f>
        <v>2.3999999999999998E-3</v>
      </c>
      <c r="S1309" s="132">
        <v>0</v>
      </c>
      <c r="T1309" s="133">
        <f>S1309*H1309</f>
        <v>0</v>
      </c>
      <c r="AR1309" s="134" t="s">
        <v>427</v>
      </c>
      <c r="AT1309" s="134" t="s">
        <v>218</v>
      </c>
      <c r="AU1309" s="134" t="s">
        <v>139</v>
      </c>
      <c r="AY1309" s="17" t="s">
        <v>131</v>
      </c>
      <c r="BE1309" s="135">
        <f>IF(N1309="základní",J1309,0)</f>
        <v>0</v>
      </c>
      <c r="BF1309" s="135">
        <f>IF(N1309="snížená",J1309,0)</f>
        <v>0</v>
      </c>
      <c r="BG1309" s="135">
        <f>IF(N1309="zákl. přenesená",J1309,0)</f>
        <v>0</v>
      </c>
      <c r="BH1309" s="135">
        <f>IF(N1309="sníž. přenesená",J1309,0)</f>
        <v>0</v>
      </c>
      <c r="BI1309" s="135">
        <f>IF(N1309="nulová",J1309,0)</f>
        <v>0</v>
      </c>
      <c r="BJ1309" s="17" t="s">
        <v>139</v>
      </c>
      <c r="BK1309" s="135">
        <f>ROUND(I1309*H1309,2)</f>
        <v>0</v>
      </c>
      <c r="BL1309" s="17" t="s">
        <v>253</v>
      </c>
      <c r="BM1309" s="134" t="s">
        <v>1276</v>
      </c>
    </row>
    <row r="1310" spans="2:65" s="1" customFormat="1" ht="10.199999999999999">
      <c r="B1310" s="32"/>
      <c r="D1310" s="136" t="s">
        <v>141</v>
      </c>
      <c r="F1310" s="137" t="s">
        <v>1275</v>
      </c>
      <c r="I1310" s="138"/>
      <c r="L1310" s="32"/>
      <c r="M1310" s="139"/>
      <c r="T1310" s="53"/>
      <c r="AT1310" s="17" t="s">
        <v>141</v>
      </c>
      <c r="AU1310" s="17" t="s">
        <v>139</v>
      </c>
    </row>
    <row r="1311" spans="2:65" s="1" customFormat="1" ht="21.75" customHeight="1">
      <c r="B1311" s="32"/>
      <c r="C1311" s="123" t="s">
        <v>1277</v>
      </c>
      <c r="D1311" s="123" t="s">
        <v>133</v>
      </c>
      <c r="E1311" s="124" t="s">
        <v>1278</v>
      </c>
      <c r="F1311" s="125" t="s">
        <v>1279</v>
      </c>
      <c r="G1311" s="126" t="s">
        <v>263</v>
      </c>
      <c r="H1311" s="127">
        <v>1</v>
      </c>
      <c r="I1311" s="128"/>
      <c r="J1311" s="129">
        <f>ROUND(I1311*H1311,2)</f>
        <v>0</v>
      </c>
      <c r="K1311" s="125" t="s">
        <v>137</v>
      </c>
      <c r="L1311" s="32"/>
      <c r="M1311" s="130" t="s">
        <v>19</v>
      </c>
      <c r="N1311" s="131" t="s">
        <v>45</v>
      </c>
      <c r="P1311" s="132">
        <f>O1311*H1311</f>
        <v>0</v>
      </c>
      <c r="Q1311" s="132">
        <v>0</v>
      </c>
      <c r="R1311" s="132">
        <f>Q1311*H1311</f>
        <v>0</v>
      </c>
      <c r="S1311" s="132">
        <v>0</v>
      </c>
      <c r="T1311" s="133">
        <f>S1311*H1311</f>
        <v>0</v>
      </c>
      <c r="AR1311" s="134" t="s">
        <v>253</v>
      </c>
      <c r="AT1311" s="134" t="s">
        <v>133</v>
      </c>
      <c r="AU1311" s="134" t="s">
        <v>139</v>
      </c>
      <c r="AY1311" s="17" t="s">
        <v>131</v>
      </c>
      <c r="BE1311" s="135">
        <f>IF(N1311="základní",J1311,0)</f>
        <v>0</v>
      </c>
      <c r="BF1311" s="135">
        <f>IF(N1311="snížená",J1311,0)</f>
        <v>0</v>
      </c>
      <c r="BG1311" s="135">
        <f>IF(N1311="zákl. přenesená",J1311,0)</f>
        <v>0</v>
      </c>
      <c r="BH1311" s="135">
        <f>IF(N1311="sníž. přenesená",J1311,0)</f>
        <v>0</v>
      </c>
      <c r="BI1311" s="135">
        <f>IF(N1311="nulová",J1311,0)</f>
        <v>0</v>
      </c>
      <c r="BJ1311" s="17" t="s">
        <v>139</v>
      </c>
      <c r="BK1311" s="135">
        <f>ROUND(I1311*H1311,2)</f>
        <v>0</v>
      </c>
      <c r="BL1311" s="17" t="s">
        <v>253</v>
      </c>
      <c r="BM1311" s="134" t="s">
        <v>1280</v>
      </c>
    </row>
    <row r="1312" spans="2:65" s="1" customFormat="1" ht="19.2">
      <c r="B1312" s="32"/>
      <c r="D1312" s="136" t="s">
        <v>141</v>
      </c>
      <c r="F1312" s="137" t="s">
        <v>1281</v>
      </c>
      <c r="I1312" s="138"/>
      <c r="L1312" s="32"/>
      <c r="M1312" s="139"/>
      <c r="T1312" s="53"/>
      <c r="AT1312" s="17" t="s">
        <v>141</v>
      </c>
      <c r="AU1312" s="17" t="s">
        <v>139</v>
      </c>
    </row>
    <row r="1313" spans="2:65" s="1" customFormat="1" ht="10.199999999999999">
      <c r="B1313" s="32"/>
      <c r="D1313" s="140" t="s">
        <v>143</v>
      </c>
      <c r="F1313" s="141" t="s">
        <v>1282</v>
      </c>
      <c r="I1313" s="138"/>
      <c r="L1313" s="32"/>
      <c r="M1313" s="139"/>
      <c r="T1313" s="53"/>
      <c r="AT1313" s="17" t="s">
        <v>143</v>
      </c>
      <c r="AU1313" s="17" t="s">
        <v>139</v>
      </c>
    </row>
    <row r="1314" spans="2:65" s="1" customFormat="1" ht="24.15" customHeight="1">
      <c r="B1314" s="32"/>
      <c r="C1314" s="162" t="s">
        <v>1283</v>
      </c>
      <c r="D1314" s="162" t="s">
        <v>218</v>
      </c>
      <c r="E1314" s="163" t="s">
        <v>1284</v>
      </c>
      <c r="F1314" s="164" t="s">
        <v>1285</v>
      </c>
      <c r="G1314" s="165" t="s">
        <v>1286</v>
      </c>
      <c r="H1314" s="166">
        <v>1</v>
      </c>
      <c r="I1314" s="167"/>
      <c r="J1314" s="168">
        <f>ROUND(I1314*H1314,2)</f>
        <v>0</v>
      </c>
      <c r="K1314" s="164" t="s">
        <v>19</v>
      </c>
      <c r="L1314" s="169"/>
      <c r="M1314" s="170" t="s">
        <v>19</v>
      </c>
      <c r="N1314" s="171" t="s">
        <v>45</v>
      </c>
      <c r="P1314" s="132">
        <f>O1314*H1314</f>
        <v>0</v>
      </c>
      <c r="Q1314" s="132">
        <v>0</v>
      </c>
      <c r="R1314" s="132">
        <f>Q1314*H1314</f>
        <v>0</v>
      </c>
      <c r="S1314" s="132">
        <v>0</v>
      </c>
      <c r="T1314" s="133">
        <f>S1314*H1314</f>
        <v>0</v>
      </c>
      <c r="AR1314" s="134" t="s">
        <v>427</v>
      </c>
      <c r="AT1314" s="134" t="s">
        <v>218</v>
      </c>
      <c r="AU1314" s="134" t="s">
        <v>139</v>
      </c>
      <c r="AY1314" s="17" t="s">
        <v>131</v>
      </c>
      <c r="BE1314" s="135">
        <f>IF(N1314="základní",J1314,0)</f>
        <v>0</v>
      </c>
      <c r="BF1314" s="135">
        <f>IF(N1314="snížená",J1314,0)</f>
        <v>0</v>
      </c>
      <c r="BG1314" s="135">
        <f>IF(N1314="zákl. přenesená",J1314,0)</f>
        <v>0</v>
      </c>
      <c r="BH1314" s="135">
        <f>IF(N1314="sníž. přenesená",J1314,0)</f>
        <v>0</v>
      </c>
      <c r="BI1314" s="135">
        <f>IF(N1314="nulová",J1314,0)</f>
        <v>0</v>
      </c>
      <c r="BJ1314" s="17" t="s">
        <v>139</v>
      </c>
      <c r="BK1314" s="135">
        <f>ROUND(I1314*H1314,2)</f>
        <v>0</v>
      </c>
      <c r="BL1314" s="17" t="s">
        <v>253</v>
      </c>
      <c r="BM1314" s="134" t="s">
        <v>1287</v>
      </c>
    </row>
    <row r="1315" spans="2:65" s="1" customFormat="1" ht="19.2">
      <c r="B1315" s="32"/>
      <c r="D1315" s="136" t="s">
        <v>141</v>
      </c>
      <c r="F1315" s="137" t="s">
        <v>1285</v>
      </c>
      <c r="I1315" s="138"/>
      <c r="L1315" s="32"/>
      <c r="M1315" s="139"/>
      <c r="T1315" s="53"/>
      <c r="AT1315" s="17" t="s">
        <v>141</v>
      </c>
      <c r="AU1315" s="17" t="s">
        <v>139</v>
      </c>
    </row>
    <row r="1316" spans="2:65" s="1" customFormat="1" ht="24.15" customHeight="1">
      <c r="B1316" s="32"/>
      <c r="C1316" s="123" t="s">
        <v>1288</v>
      </c>
      <c r="D1316" s="123" t="s">
        <v>133</v>
      </c>
      <c r="E1316" s="124" t="s">
        <v>1289</v>
      </c>
      <c r="F1316" s="125" t="s">
        <v>1290</v>
      </c>
      <c r="G1316" s="126" t="s">
        <v>263</v>
      </c>
      <c r="H1316" s="127">
        <v>43</v>
      </c>
      <c r="I1316" s="128"/>
      <c r="J1316" s="129">
        <f>ROUND(I1316*H1316,2)</f>
        <v>0</v>
      </c>
      <c r="K1316" s="125" t="s">
        <v>137</v>
      </c>
      <c r="L1316" s="32"/>
      <c r="M1316" s="130" t="s">
        <v>19</v>
      </c>
      <c r="N1316" s="131" t="s">
        <v>45</v>
      </c>
      <c r="P1316" s="132">
        <f>O1316*H1316</f>
        <v>0</v>
      </c>
      <c r="Q1316" s="132">
        <v>0</v>
      </c>
      <c r="R1316" s="132">
        <f>Q1316*H1316</f>
        <v>0</v>
      </c>
      <c r="S1316" s="132">
        <v>0</v>
      </c>
      <c r="T1316" s="133">
        <f>S1316*H1316</f>
        <v>0</v>
      </c>
      <c r="AR1316" s="134" t="s">
        <v>253</v>
      </c>
      <c r="AT1316" s="134" t="s">
        <v>133</v>
      </c>
      <c r="AU1316" s="134" t="s">
        <v>139</v>
      </c>
      <c r="AY1316" s="17" t="s">
        <v>131</v>
      </c>
      <c r="BE1316" s="135">
        <f>IF(N1316="základní",J1316,0)</f>
        <v>0</v>
      </c>
      <c r="BF1316" s="135">
        <f>IF(N1316="snížená",J1316,0)</f>
        <v>0</v>
      </c>
      <c r="BG1316" s="135">
        <f>IF(N1316="zákl. přenesená",J1316,0)</f>
        <v>0</v>
      </c>
      <c r="BH1316" s="135">
        <f>IF(N1316="sníž. přenesená",J1316,0)</f>
        <v>0</v>
      </c>
      <c r="BI1316" s="135">
        <f>IF(N1316="nulová",J1316,0)</f>
        <v>0</v>
      </c>
      <c r="BJ1316" s="17" t="s">
        <v>139</v>
      </c>
      <c r="BK1316" s="135">
        <f>ROUND(I1316*H1316,2)</f>
        <v>0</v>
      </c>
      <c r="BL1316" s="17" t="s">
        <v>253</v>
      </c>
      <c r="BM1316" s="134" t="s">
        <v>1291</v>
      </c>
    </row>
    <row r="1317" spans="2:65" s="1" customFormat="1" ht="28.8">
      <c r="B1317" s="32"/>
      <c r="D1317" s="136" t="s">
        <v>141</v>
      </c>
      <c r="F1317" s="137" t="s">
        <v>1292</v>
      </c>
      <c r="I1317" s="138"/>
      <c r="L1317" s="32"/>
      <c r="M1317" s="139"/>
      <c r="T1317" s="53"/>
      <c r="AT1317" s="17" t="s">
        <v>141</v>
      </c>
      <c r="AU1317" s="17" t="s">
        <v>139</v>
      </c>
    </row>
    <row r="1318" spans="2:65" s="1" customFormat="1" ht="10.199999999999999">
      <c r="B1318" s="32"/>
      <c r="D1318" s="140" t="s">
        <v>143</v>
      </c>
      <c r="F1318" s="141" t="s">
        <v>1293</v>
      </c>
      <c r="I1318" s="138"/>
      <c r="L1318" s="32"/>
      <c r="M1318" s="139"/>
      <c r="T1318" s="53"/>
      <c r="AT1318" s="17" t="s">
        <v>143</v>
      </c>
      <c r="AU1318" s="17" t="s">
        <v>139</v>
      </c>
    </row>
    <row r="1319" spans="2:65" s="12" customFormat="1" ht="10.199999999999999">
      <c r="B1319" s="142"/>
      <c r="D1319" s="136" t="s">
        <v>145</v>
      </c>
      <c r="E1319" s="143" t="s">
        <v>19</v>
      </c>
      <c r="F1319" s="144" t="s">
        <v>282</v>
      </c>
      <c r="H1319" s="143" t="s">
        <v>19</v>
      </c>
      <c r="I1319" s="145"/>
      <c r="L1319" s="142"/>
      <c r="M1319" s="146"/>
      <c r="T1319" s="147"/>
      <c r="AT1319" s="143" t="s">
        <v>145</v>
      </c>
      <c r="AU1319" s="143" t="s">
        <v>139</v>
      </c>
      <c r="AV1319" s="12" t="s">
        <v>14</v>
      </c>
      <c r="AW1319" s="12" t="s">
        <v>35</v>
      </c>
      <c r="AX1319" s="12" t="s">
        <v>73</v>
      </c>
      <c r="AY1319" s="143" t="s">
        <v>131</v>
      </c>
    </row>
    <row r="1320" spans="2:65" s="13" customFormat="1" ht="10.199999999999999">
      <c r="B1320" s="148"/>
      <c r="D1320" s="136" t="s">
        <v>145</v>
      </c>
      <c r="E1320" s="149" t="s">
        <v>19</v>
      </c>
      <c r="F1320" s="150" t="s">
        <v>339</v>
      </c>
      <c r="H1320" s="151">
        <v>25</v>
      </c>
      <c r="I1320" s="152"/>
      <c r="L1320" s="148"/>
      <c r="M1320" s="153"/>
      <c r="T1320" s="154"/>
      <c r="AT1320" s="149" t="s">
        <v>145</v>
      </c>
      <c r="AU1320" s="149" t="s">
        <v>139</v>
      </c>
      <c r="AV1320" s="13" t="s">
        <v>139</v>
      </c>
      <c r="AW1320" s="13" t="s">
        <v>35</v>
      </c>
      <c r="AX1320" s="13" t="s">
        <v>73</v>
      </c>
      <c r="AY1320" s="149" t="s">
        <v>131</v>
      </c>
    </row>
    <row r="1321" spans="2:65" s="12" customFormat="1" ht="10.199999999999999">
      <c r="B1321" s="142"/>
      <c r="D1321" s="136" t="s">
        <v>145</v>
      </c>
      <c r="E1321" s="143" t="s">
        <v>19</v>
      </c>
      <c r="F1321" s="144" t="s">
        <v>284</v>
      </c>
      <c r="H1321" s="143" t="s">
        <v>19</v>
      </c>
      <c r="I1321" s="145"/>
      <c r="L1321" s="142"/>
      <c r="M1321" s="146"/>
      <c r="T1321" s="147"/>
      <c r="AT1321" s="143" t="s">
        <v>145</v>
      </c>
      <c r="AU1321" s="143" t="s">
        <v>139</v>
      </c>
      <c r="AV1321" s="12" t="s">
        <v>14</v>
      </c>
      <c r="AW1321" s="12" t="s">
        <v>35</v>
      </c>
      <c r="AX1321" s="12" t="s">
        <v>73</v>
      </c>
      <c r="AY1321" s="143" t="s">
        <v>131</v>
      </c>
    </row>
    <row r="1322" spans="2:65" s="13" customFormat="1" ht="10.199999999999999">
      <c r="B1322" s="148"/>
      <c r="D1322" s="136" t="s">
        <v>145</v>
      </c>
      <c r="E1322" s="149" t="s">
        <v>19</v>
      </c>
      <c r="F1322" s="150" t="s">
        <v>178</v>
      </c>
      <c r="H1322" s="151">
        <v>6</v>
      </c>
      <c r="I1322" s="152"/>
      <c r="L1322" s="148"/>
      <c r="M1322" s="153"/>
      <c r="T1322" s="154"/>
      <c r="AT1322" s="149" t="s">
        <v>145</v>
      </c>
      <c r="AU1322" s="149" t="s">
        <v>139</v>
      </c>
      <c r="AV1322" s="13" t="s">
        <v>139</v>
      </c>
      <c r="AW1322" s="13" t="s">
        <v>35</v>
      </c>
      <c r="AX1322" s="13" t="s">
        <v>73</v>
      </c>
      <c r="AY1322" s="149" t="s">
        <v>131</v>
      </c>
    </row>
    <row r="1323" spans="2:65" s="13" customFormat="1" ht="10.199999999999999">
      <c r="B1323" s="148"/>
      <c r="D1323" s="136" t="s">
        <v>145</v>
      </c>
      <c r="E1323" s="149" t="s">
        <v>19</v>
      </c>
      <c r="F1323" s="150" t="s">
        <v>178</v>
      </c>
      <c r="H1323" s="151">
        <v>6</v>
      </c>
      <c r="I1323" s="152"/>
      <c r="L1323" s="148"/>
      <c r="M1323" s="153"/>
      <c r="T1323" s="154"/>
      <c r="AT1323" s="149" t="s">
        <v>145</v>
      </c>
      <c r="AU1323" s="149" t="s">
        <v>139</v>
      </c>
      <c r="AV1323" s="13" t="s">
        <v>139</v>
      </c>
      <c r="AW1323" s="13" t="s">
        <v>35</v>
      </c>
      <c r="AX1323" s="13" t="s">
        <v>73</v>
      </c>
      <c r="AY1323" s="149" t="s">
        <v>131</v>
      </c>
    </row>
    <row r="1324" spans="2:65" s="12" customFormat="1" ht="10.199999999999999">
      <c r="B1324" s="142"/>
      <c r="D1324" s="136" t="s">
        <v>145</v>
      </c>
      <c r="E1324" s="143" t="s">
        <v>19</v>
      </c>
      <c r="F1324" s="144" t="s">
        <v>287</v>
      </c>
      <c r="H1324" s="143" t="s">
        <v>19</v>
      </c>
      <c r="I1324" s="145"/>
      <c r="L1324" s="142"/>
      <c r="M1324" s="146"/>
      <c r="T1324" s="147"/>
      <c r="AT1324" s="143" t="s">
        <v>145</v>
      </c>
      <c r="AU1324" s="143" t="s">
        <v>139</v>
      </c>
      <c r="AV1324" s="12" t="s">
        <v>14</v>
      </c>
      <c r="AW1324" s="12" t="s">
        <v>35</v>
      </c>
      <c r="AX1324" s="12" t="s">
        <v>73</v>
      </c>
      <c r="AY1324" s="143" t="s">
        <v>131</v>
      </c>
    </row>
    <row r="1325" spans="2:65" s="13" customFormat="1" ht="10.199999999999999">
      <c r="B1325" s="148"/>
      <c r="D1325" s="136" t="s">
        <v>145</v>
      </c>
      <c r="E1325" s="149" t="s">
        <v>19</v>
      </c>
      <c r="F1325" s="150" t="s">
        <v>139</v>
      </c>
      <c r="H1325" s="151">
        <v>2</v>
      </c>
      <c r="I1325" s="152"/>
      <c r="L1325" s="148"/>
      <c r="M1325" s="153"/>
      <c r="T1325" s="154"/>
      <c r="AT1325" s="149" t="s">
        <v>145</v>
      </c>
      <c r="AU1325" s="149" t="s">
        <v>139</v>
      </c>
      <c r="AV1325" s="13" t="s">
        <v>139</v>
      </c>
      <c r="AW1325" s="13" t="s">
        <v>35</v>
      </c>
      <c r="AX1325" s="13" t="s">
        <v>73</v>
      </c>
      <c r="AY1325" s="149" t="s">
        <v>131</v>
      </c>
    </row>
    <row r="1326" spans="2:65" s="12" customFormat="1" ht="10.199999999999999">
      <c r="B1326" s="142"/>
      <c r="D1326" s="136" t="s">
        <v>145</v>
      </c>
      <c r="E1326" s="143" t="s">
        <v>19</v>
      </c>
      <c r="F1326" s="144" t="s">
        <v>289</v>
      </c>
      <c r="H1326" s="143" t="s">
        <v>19</v>
      </c>
      <c r="I1326" s="145"/>
      <c r="L1326" s="142"/>
      <c r="M1326" s="146"/>
      <c r="T1326" s="147"/>
      <c r="AT1326" s="143" t="s">
        <v>145</v>
      </c>
      <c r="AU1326" s="143" t="s">
        <v>139</v>
      </c>
      <c r="AV1326" s="12" t="s">
        <v>14</v>
      </c>
      <c r="AW1326" s="12" t="s">
        <v>35</v>
      </c>
      <c r="AX1326" s="12" t="s">
        <v>73</v>
      </c>
      <c r="AY1326" s="143" t="s">
        <v>131</v>
      </c>
    </row>
    <row r="1327" spans="2:65" s="13" customFormat="1" ht="10.199999999999999">
      <c r="B1327" s="148"/>
      <c r="D1327" s="136" t="s">
        <v>145</v>
      </c>
      <c r="E1327" s="149" t="s">
        <v>19</v>
      </c>
      <c r="F1327" s="150" t="s">
        <v>138</v>
      </c>
      <c r="H1327" s="151">
        <v>4</v>
      </c>
      <c r="I1327" s="152"/>
      <c r="L1327" s="148"/>
      <c r="M1327" s="153"/>
      <c r="T1327" s="154"/>
      <c r="AT1327" s="149" t="s">
        <v>145</v>
      </c>
      <c r="AU1327" s="149" t="s">
        <v>139</v>
      </c>
      <c r="AV1327" s="13" t="s">
        <v>139</v>
      </c>
      <c r="AW1327" s="13" t="s">
        <v>35</v>
      </c>
      <c r="AX1327" s="13" t="s">
        <v>73</v>
      </c>
      <c r="AY1327" s="149" t="s">
        <v>131</v>
      </c>
    </row>
    <row r="1328" spans="2:65" s="14" customFormat="1" ht="10.199999999999999">
      <c r="B1328" s="155"/>
      <c r="D1328" s="136" t="s">
        <v>145</v>
      </c>
      <c r="E1328" s="156" t="s">
        <v>19</v>
      </c>
      <c r="F1328" s="157" t="s">
        <v>166</v>
      </c>
      <c r="H1328" s="158">
        <v>43</v>
      </c>
      <c r="I1328" s="159"/>
      <c r="L1328" s="155"/>
      <c r="M1328" s="160"/>
      <c r="T1328" s="161"/>
      <c r="AT1328" s="156" t="s">
        <v>145</v>
      </c>
      <c r="AU1328" s="156" t="s">
        <v>139</v>
      </c>
      <c r="AV1328" s="14" t="s">
        <v>138</v>
      </c>
      <c r="AW1328" s="14" t="s">
        <v>35</v>
      </c>
      <c r="AX1328" s="14" t="s">
        <v>14</v>
      </c>
      <c r="AY1328" s="156" t="s">
        <v>131</v>
      </c>
    </row>
    <row r="1329" spans="2:65" s="1" customFormat="1" ht="16.5" customHeight="1">
      <c r="B1329" s="32"/>
      <c r="C1329" s="162" t="s">
        <v>1294</v>
      </c>
      <c r="D1329" s="162" t="s">
        <v>218</v>
      </c>
      <c r="E1329" s="163" t="s">
        <v>1295</v>
      </c>
      <c r="F1329" s="164" t="s">
        <v>1296</v>
      </c>
      <c r="G1329" s="165" t="s">
        <v>402</v>
      </c>
      <c r="H1329" s="166">
        <v>60.2</v>
      </c>
      <c r="I1329" s="167"/>
      <c r="J1329" s="168">
        <f>ROUND(I1329*H1329,2)</f>
        <v>0</v>
      </c>
      <c r="K1329" s="164" t="s">
        <v>137</v>
      </c>
      <c r="L1329" s="169"/>
      <c r="M1329" s="170" t="s">
        <v>19</v>
      </c>
      <c r="N1329" s="171" t="s">
        <v>45</v>
      </c>
      <c r="P1329" s="132">
        <f>O1329*H1329</f>
        <v>0</v>
      </c>
      <c r="Q1329" s="132">
        <v>2.0999999999999999E-3</v>
      </c>
      <c r="R1329" s="132">
        <f>Q1329*H1329</f>
        <v>0.12642</v>
      </c>
      <c r="S1329" s="132">
        <v>0</v>
      </c>
      <c r="T1329" s="133">
        <f>S1329*H1329</f>
        <v>0</v>
      </c>
      <c r="AR1329" s="134" t="s">
        <v>427</v>
      </c>
      <c r="AT1329" s="134" t="s">
        <v>218</v>
      </c>
      <c r="AU1329" s="134" t="s">
        <v>139</v>
      </c>
      <c r="AY1329" s="17" t="s">
        <v>131</v>
      </c>
      <c r="BE1329" s="135">
        <f>IF(N1329="základní",J1329,0)</f>
        <v>0</v>
      </c>
      <c r="BF1329" s="135">
        <f>IF(N1329="snížená",J1329,0)</f>
        <v>0</v>
      </c>
      <c r="BG1329" s="135">
        <f>IF(N1329="zákl. přenesená",J1329,0)</f>
        <v>0</v>
      </c>
      <c r="BH1329" s="135">
        <f>IF(N1329="sníž. přenesená",J1329,0)</f>
        <v>0</v>
      </c>
      <c r="BI1329" s="135">
        <f>IF(N1329="nulová",J1329,0)</f>
        <v>0</v>
      </c>
      <c r="BJ1329" s="17" t="s">
        <v>139</v>
      </c>
      <c r="BK1329" s="135">
        <f>ROUND(I1329*H1329,2)</f>
        <v>0</v>
      </c>
      <c r="BL1329" s="17" t="s">
        <v>253</v>
      </c>
      <c r="BM1329" s="134" t="s">
        <v>1297</v>
      </c>
    </row>
    <row r="1330" spans="2:65" s="1" customFormat="1" ht="10.199999999999999">
      <c r="B1330" s="32"/>
      <c r="D1330" s="136" t="s">
        <v>141</v>
      </c>
      <c r="F1330" s="137" t="s">
        <v>1296</v>
      </c>
      <c r="I1330" s="138"/>
      <c r="L1330" s="32"/>
      <c r="M1330" s="139"/>
      <c r="T1330" s="53"/>
      <c r="AT1330" s="17" t="s">
        <v>141</v>
      </c>
      <c r="AU1330" s="17" t="s">
        <v>139</v>
      </c>
    </row>
    <row r="1331" spans="2:65" s="12" customFormat="1" ht="10.199999999999999">
      <c r="B1331" s="142"/>
      <c r="D1331" s="136" t="s">
        <v>145</v>
      </c>
      <c r="E1331" s="143" t="s">
        <v>19</v>
      </c>
      <c r="F1331" s="144" t="s">
        <v>282</v>
      </c>
      <c r="H1331" s="143" t="s">
        <v>19</v>
      </c>
      <c r="I1331" s="145"/>
      <c r="L1331" s="142"/>
      <c r="M1331" s="146"/>
      <c r="T1331" s="147"/>
      <c r="AT1331" s="143" t="s">
        <v>145</v>
      </c>
      <c r="AU1331" s="143" t="s">
        <v>139</v>
      </c>
      <c r="AV1331" s="12" t="s">
        <v>14</v>
      </c>
      <c r="AW1331" s="12" t="s">
        <v>35</v>
      </c>
      <c r="AX1331" s="12" t="s">
        <v>73</v>
      </c>
      <c r="AY1331" s="143" t="s">
        <v>131</v>
      </c>
    </row>
    <row r="1332" spans="2:65" s="13" customFormat="1" ht="10.199999999999999">
      <c r="B1332" s="148"/>
      <c r="D1332" s="136" t="s">
        <v>145</v>
      </c>
      <c r="E1332" s="149" t="s">
        <v>19</v>
      </c>
      <c r="F1332" s="150" t="s">
        <v>431</v>
      </c>
      <c r="H1332" s="151">
        <v>37.5</v>
      </c>
      <c r="I1332" s="152"/>
      <c r="L1332" s="148"/>
      <c r="M1332" s="153"/>
      <c r="T1332" s="154"/>
      <c r="AT1332" s="149" t="s">
        <v>145</v>
      </c>
      <c r="AU1332" s="149" t="s">
        <v>139</v>
      </c>
      <c r="AV1332" s="13" t="s">
        <v>139</v>
      </c>
      <c r="AW1332" s="13" t="s">
        <v>35</v>
      </c>
      <c r="AX1332" s="13" t="s">
        <v>73</v>
      </c>
      <c r="AY1332" s="149" t="s">
        <v>131</v>
      </c>
    </row>
    <row r="1333" spans="2:65" s="12" customFormat="1" ht="10.199999999999999">
      <c r="B1333" s="142"/>
      <c r="D1333" s="136" t="s">
        <v>145</v>
      </c>
      <c r="E1333" s="143" t="s">
        <v>19</v>
      </c>
      <c r="F1333" s="144" t="s">
        <v>284</v>
      </c>
      <c r="H1333" s="143" t="s">
        <v>19</v>
      </c>
      <c r="I1333" s="145"/>
      <c r="L1333" s="142"/>
      <c r="M1333" s="146"/>
      <c r="T1333" s="147"/>
      <c r="AT1333" s="143" t="s">
        <v>145</v>
      </c>
      <c r="AU1333" s="143" t="s">
        <v>139</v>
      </c>
      <c r="AV1333" s="12" t="s">
        <v>14</v>
      </c>
      <c r="AW1333" s="12" t="s">
        <v>35</v>
      </c>
      <c r="AX1333" s="12" t="s">
        <v>73</v>
      </c>
      <c r="AY1333" s="143" t="s">
        <v>131</v>
      </c>
    </row>
    <row r="1334" spans="2:65" s="13" customFormat="1" ht="10.199999999999999">
      <c r="B1334" s="148"/>
      <c r="D1334" s="136" t="s">
        <v>145</v>
      </c>
      <c r="E1334" s="149" t="s">
        <v>19</v>
      </c>
      <c r="F1334" s="150" t="s">
        <v>432</v>
      </c>
      <c r="H1334" s="151">
        <v>9</v>
      </c>
      <c r="I1334" s="152"/>
      <c r="L1334" s="148"/>
      <c r="M1334" s="153"/>
      <c r="T1334" s="154"/>
      <c r="AT1334" s="149" t="s">
        <v>145</v>
      </c>
      <c r="AU1334" s="149" t="s">
        <v>139</v>
      </c>
      <c r="AV1334" s="13" t="s">
        <v>139</v>
      </c>
      <c r="AW1334" s="13" t="s">
        <v>35</v>
      </c>
      <c r="AX1334" s="13" t="s">
        <v>73</v>
      </c>
      <c r="AY1334" s="149" t="s">
        <v>131</v>
      </c>
    </row>
    <row r="1335" spans="2:65" s="13" customFormat="1" ht="10.199999999999999">
      <c r="B1335" s="148"/>
      <c r="D1335" s="136" t="s">
        <v>145</v>
      </c>
      <c r="E1335" s="149" t="s">
        <v>19</v>
      </c>
      <c r="F1335" s="150" t="s">
        <v>433</v>
      </c>
      <c r="H1335" s="151">
        <v>5.4</v>
      </c>
      <c r="I1335" s="152"/>
      <c r="L1335" s="148"/>
      <c r="M1335" s="153"/>
      <c r="T1335" s="154"/>
      <c r="AT1335" s="149" t="s">
        <v>145</v>
      </c>
      <c r="AU1335" s="149" t="s">
        <v>139</v>
      </c>
      <c r="AV1335" s="13" t="s">
        <v>139</v>
      </c>
      <c r="AW1335" s="13" t="s">
        <v>35</v>
      </c>
      <c r="AX1335" s="13" t="s">
        <v>73</v>
      </c>
      <c r="AY1335" s="149" t="s">
        <v>131</v>
      </c>
    </row>
    <row r="1336" spans="2:65" s="12" customFormat="1" ht="10.199999999999999">
      <c r="B1336" s="142"/>
      <c r="D1336" s="136" t="s">
        <v>145</v>
      </c>
      <c r="E1336" s="143" t="s">
        <v>19</v>
      </c>
      <c r="F1336" s="144" t="s">
        <v>287</v>
      </c>
      <c r="H1336" s="143" t="s">
        <v>19</v>
      </c>
      <c r="I1336" s="145"/>
      <c r="L1336" s="142"/>
      <c r="M1336" s="146"/>
      <c r="T1336" s="147"/>
      <c r="AT1336" s="143" t="s">
        <v>145</v>
      </c>
      <c r="AU1336" s="143" t="s">
        <v>139</v>
      </c>
      <c r="AV1336" s="12" t="s">
        <v>14</v>
      </c>
      <c r="AW1336" s="12" t="s">
        <v>35</v>
      </c>
      <c r="AX1336" s="12" t="s">
        <v>73</v>
      </c>
      <c r="AY1336" s="143" t="s">
        <v>131</v>
      </c>
    </row>
    <row r="1337" spans="2:65" s="13" customFormat="1" ht="10.199999999999999">
      <c r="B1337" s="148"/>
      <c r="D1337" s="136" t="s">
        <v>145</v>
      </c>
      <c r="E1337" s="149" t="s">
        <v>19</v>
      </c>
      <c r="F1337" s="150" t="s">
        <v>434</v>
      </c>
      <c r="H1337" s="151">
        <v>4.7</v>
      </c>
      <c r="I1337" s="152"/>
      <c r="L1337" s="148"/>
      <c r="M1337" s="153"/>
      <c r="T1337" s="154"/>
      <c r="AT1337" s="149" t="s">
        <v>145</v>
      </c>
      <c r="AU1337" s="149" t="s">
        <v>139</v>
      </c>
      <c r="AV1337" s="13" t="s">
        <v>139</v>
      </c>
      <c r="AW1337" s="13" t="s">
        <v>35</v>
      </c>
      <c r="AX1337" s="13" t="s">
        <v>73</v>
      </c>
      <c r="AY1337" s="149" t="s">
        <v>131</v>
      </c>
    </row>
    <row r="1338" spans="2:65" s="12" customFormat="1" ht="10.199999999999999">
      <c r="B1338" s="142"/>
      <c r="D1338" s="136" t="s">
        <v>145</v>
      </c>
      <c r="E1338" s="143" t="s">
        <v>19</v>
      </c>
      <c r="F1338" s="144" t="s">
        <v>289</v>
      </c>
      <c r="H1338" s="143" t="s">
        <v>19</v>
      </c>
      <c r="I1338" s="145"/>
      <c r="L1338" s="142"/>
      <c r="M1338" s="146"/>
      <c r="T1338" s="147"/>
      <c r="AT1338" s="143" t="s">
        <v>145</v>
      </c>
      <c r="AU1338" s="143" t="s">
        <v>139</v>
      </c>
      <c r="AV1338" s="12" t="s">
        <v>14</v>
      </c>
      <c r="AW1338" s="12" t="s">
        <v>35</v>
      </c>
      <c r="AX1338" s="12" t="s">
        <v>73</v>
      </c>
      <c r="AY1338" s="143" t="s">
        <v>131</v>
      </c>
    </row>
    <row r="1339" spans="2:65" s="13" customFormat="1" ht="10.199999999999999">
      <c r="B1339" s="148"/>
      <c r="D1339" s="136" t="s">
        <v>145</v>
      </c>
      <c r="E1339" s="149" t="s">
        <v>19</v>
      </c>
      <c r="F1339" s="150" t="s">
        <v>435</v>
      </c>
      <c r="H1339" s="151">
        <v>3.6</v>
      </c>
      <c r="I1339" s="152"/>
      <c r="L1339" s="148"/>
      <c r="M1339" s="153"/>
      <c r="T1339" s="154"/>
      <c r="AT1339" s="149" t="s">
        <v>145</v>
      </c>
      <c r="AU1339" s="149" t="s">
        <v>139</v>
      </c>
      <c r="AV1339" s="13" t="s">
        <v>139</v>
      </c>
      <c r="AW1339" s="13" t="s">
        <v>35</v>
      </c>
      <c r="AX1339" s="13" t="s">
        <v>73</v>
      </c>
      <c r="AY1339" s="149" t="s">
        <v>131</v>
      </c>
    </row>
    <row r="1340" spans="2:65" s="14" customFormat="1" ht="10.199999999999999">
      <c r="B1340" s="155"/>
      <c r="D1340" s="136" t="s">
        <v>145</v>
      </c>
      <c r="E1340" s="156" t="s">
        <v>19</v>
      </c>
      <c r="F1340" s="157" t="s">
        <v>166</v>
      </c>
      <c r="H1340" s="158">
        <v>60.2</v>
      </c>
      <c r="I1340" s="159"/>
      <c r="L1340" s="155"/>
      <c r="M1340" s="160"/>
      <c r="T1340" s="161"/>
      <c r="AT1340" s="156" t="s">
        <v>145</v>
      </c>
      <c r="AU1340" s="156" t="s">
        <v>139</v>
      </c>
      <c r="AV1340" s="14" t="s">
        <v>138</v>
      </c>
      <c r="AW1340" s="14" t="s">
        <v>35</v>
      </c>
      <c r="AX1340" s="14" t="s">
        <v>14</v>
      </c>
      <c r="AY1340" s="156" t="s">
        <v>131</v>
      </c>
    </row>
    <row r="1341" spans="2:65" s="1" customFormat="1" ht="24.15" customHeight="1">
      <c r="B1341" s="32"/>
      <c r="C1341" s="123" t="s">
        <v>1298</v>
      </c>
      <c r="D1341" s="123" t="s">
        <v>133</v>
      </c>
      <c r="E1341" s="124" t="s">
        <v>1299</v>
      </c>
      <c r="F1341" s="125" t="s">
        <v>1300</v>
      </c>
      <c r="G1341" s="126" t="s">
        <v>263</v>
      </c>
      <c r="H1341" s="127">
        <v>1</v>
      </c>
      <c r="I1341" s="128"/>
      <c r="J1341" s="129">
        <f>ROUND(I1341*H1341,2)</f>
        <v>0</v>
      </c>
      <c r="K1341" s="125" t="s">
        <v>137</v>
      </c>
      <c r="L1341" s="32"/>
      <c r="M1341" s="130" t="s">
        <v>19</v>
      </c>
      <c r="N1341" s="131" t="s">
        <v>45</v>
      </c>
      <c r="P1341" s="132">
        <f>O1341*H1341</f>
        <v>0</v>
      </c>
      <c r="Q1341" s="132">
        <v>0</v>
      </c>
      <c r="R1341" s="132">
        <f>Q1341*H1341</f>
        <v>0</v>
      </c>
      <c r="S1341" s="132">
        <v>0</v>
      </c>
      <c r="T1341" s="133">
        <f>S1341*H1341</f>
        <v>0</v>
      </c>
      <c r="AR1341" s="134" t="s">
        <v>253</v>
      </c>
      <c r="AT1341" s="134" t="s">
        <v>133</v>
      </c>
      <c r="AU1341" s="134" t="s">
        <v>139</v>
      </c>
      <c r="AY1341" s="17" t="s">
        <v>131</v>
      </c>
      <c r="BE1341" s="135">
        <f>IF(N1341="základní",J1341,0)</f>
        <v>0</v>
      </c>
      <c r="BF1341" s="135">
        <f>IF(N1341="snížená",J1341,0)</f>
        <v>0</v>
      </c>
      <c r="BG1341" s="135">
        <f>IF(N1341="zákl. přenesená",J1341,0)</f>
        <v>0</v>
      </c>
      <c r="BH1341" s="135">
        <f>IF(N1341="sníž. přenesená",J1341,0)</f>
        <v>0</v>
      </c>
      <c r="BI1341" s="135">
        <f>IF(N1341="nulová",J1341,0)</f>
        <v>0</v>
      </c>
      <c r="BJ1341" s="17" t="s">
        <v>139</v>
      </c>
      <c r="BK1341" s="135">
        <f>ROUND(I1341*H1341,2)</f>
        <v>0</v>
      </c>
      <c r="BL1341" s="17" t="s">
        <v>253</v>
      </c>
      <c r="BM1341" s="134" t="s">
        <v>1301</v>
      </c>
    </row>
    <row r="1342" spans="2:65" s="1" customFormat="1" ht="19.2">
      <c r="B1342" s="32"/>
      <c r="D1342" s="136" t="s">
        <v>141</v>
      </c>
      <c r="F1342" s="137" t="s">
        <v>1302</v>
      </c>
      <c r="I1342" s="138"/>
      <c r="L1342" s="32"/>
      <c r="M1342" s="139"/>
      <c r="T1342" s="53"/>
      <c r="AT1342" s="17" t="s">
        <v>141</v>
      </c>
      <c r="AU1342" s="17" t="s">
        <v>139</v>
      </c>
    </row>
    <row r="1343" spans="2:65" s="1" customFormat="1" ht="10.199999999999999">
      <c r="B1343" s="32"/>
      <c r="D1343" s="140" t="s">
        <v>143</v>
      </c>
      <c r="F1343" s="141" t="s">
        <v>1303</v>
      </c>
      <c r="I1343" s="138"/>
      <c r="L1343" s="32"/>
      <c r="M1343" s="139"/>
      <c r="T1343" s="53"/>
      <c r="AT1343" s="17" t="s">
        <v>143</v>
      </c>
      <c r="AU1343" s="17" t="s">
        <v>139</v>
      </c>
    </row>
    <row r="1344" spans="2:65" s="12" customFormat="1" ht="10.199999999999999">
      <c r="B1344" s="142"/>
      <c r="D1344" s="136" t="s">
        <v>145</v>
      </c>
      <c r="E1344" s="143" t="s">
        <v>19</v>
      </c>
      <c r="F1344" s="144" t="s">
        <v>710</v>
      </c>
      <c r="H1344" s="143" t="s">
        <v>19</v>
      </c>
      <c r="I1344" s="145"/>
      <c r="L1344" s="142"/>
      <c r="M1344" s="146"/>
      <c r="T1344" s="147"/>
      <c r="AT1344" s="143" t="s">
        <v>145</v>
      </c>
      <c r="AU1344" s="143" t="s">
        <v>139</v>
      </c>
      <c r="AV1344" s="12" t="s">
        <v>14</v>
      </c>
      <c r="AW1344" s="12" t="s">
        <v>35</v>
      </c>
      <c r="AX1344" s="12" t="s">
        <v>73</v>
      </c>
      <c r="AY1344" s="143" t="s">
        <v>131</v>
      </c>
    </row>
    <row r="1345" spans="2:65" s="13" customFormat="1" ht="10.199999999999999">
      <c r="B1345" s="148"/>
      <c r="D1345" s="136" t="s">
        <v>145</v>
      </c>
      <c r="E1345" s="149" t="s">
        <v>19</v>
      </c>
      <c r="F1345" s="150" t="s">
        <v>14</v>
      </c>
      <c r="H1345" s="151">
        <v>1</v>
      </c>
      <c r="I1345" s="152"/>
      <c r="L1345" s="148"/>
      <c r="M1345" s="153"/>
      <c r="T1345" s="154"/>
      <c r="AT1345" s="149" t="s">
        <v>145</v>
      </c>
      <c r="AU1345" s="149" t="s">
        <v>139</v>
      </c>
      <c r="AV1345" s="13" t="s">
        <v>139</v>
      </c>
      <c r="AW1345" s="13" t="s">
        <v>35</v>
      </c>
      <c r="AX1345" s="13" t="s">
        <v>14</v>
      </c>
      <c r="AY1345" s="149" t="s">
        <v>131</v>
      </c>
    </row>
    <row r="1346" spans="2:65" s="1" customFormat="1" ht="24.15" customHeight="1">
      <c r="B1346" s="32"/>
      <c r="C1346" s="162" t="s">
        <v>1304</v>
      </c>
      <c r="D1346" s="162" t="s">
        <v>218</v>
      </c>
      <c r="E1346" s="163" t="s">
        <v>1305</v>
      </c>
      <c r="F1346" s="164" t="s">
        <v>1306</v>
      </c>
      <c r="G1346" s="165" t="s">
        <v>136</v>
      </c>
      <c r="H1346" s="166">
        <v>3.645</v>
      </c>
      <c r="I1346" s="167"/>
      <c r="J1346" s="168">
        <f>ROUND(I1346*H1346,2)</f>
        <v>0</v>
      </c>
      <c r="K1346" s="164" t="s">
        <v>137</v>
      </c>
      <c r="L1346" s="169"/>
      <c r="M1346" s="170" t="s">
        <v>19</v>
      </c>
      <c r="N1346" s="171" t="s">
        <v>45</v>
      </c>
      <c r="P1346" s="132">
        <f>O1346*H1346</f>
        <v>0</v>
      </c>
      <c r="Q1346" s="132">
        <v>3.8289999999999998E-2</v>
      </c>
      <c r="R1346" s="132">
        <f>Q1346*H1346</f>
        <v>0.13956705</v>
      </c>
      <c r="S1346" s="132">
        <v>0</v>
      </c>
      <c r="T1346" s="133">
        <f>S1346*H1346</f>
        <v>0</v>
      </c>
      <c r="AR1346" s="134" t="s">
        <v>427</v>
      </c>
      <c r="AT1346" s="134" t="s">
        <v>218</v>
      </c>
      <c r="AU1346" s="134" t="s">
        <v>139</v>
      </c>
      <c r="AY1346" s="17" t="s">
        <v>131</v>
      </c>
      <c r="BE1346" s="135">
        <f>IF(N1346="základní",J1346,0)</f>
        <v>0</v>
      </c>
      <c r="BF1346" s="135">
        <f>IF(N1346="snížená",J1346,0)</f>
        <v>0</v>
      </c>
      <c r="BG1346" s="135">
        <f>IF(N1346="zákl. přenesená",J1346,0)</f>
        <v>0</v>
      </c>
      <c r="BH1346" s="135">
        <f>IF(N1346="sníž. přenesená",J1346,0)</f>
        <v>0</v>
      </c>
      <c r="BI1346" s="135">
        <f>IF(N1346="nulová",J1346,0)</f>
        <v>0</v>
      </c>
      <c r="BJ1346" s="17" t="s">
        <v>139</v>
      </c>
      <c r="BK1346" s="135">
        <f>ROUND(I1346*H1346,2)</f>
        <v>0</v>
      </c>
      <c r="BL1346" s="17" t="s">
        <v>253</v>
      </c>
      <c r="BM1346" s="134" t="s">
        <v>1307</v>
      </c>
    </row>
    <row r="1347" spans="2:65" s="1" customFormat="1" ht="19.2">
      <c r="B1347" s="32"/>
      <c r="D1347" s="136" t="s">
        <v>141</v>
      </c>
      <c r="F1347" s="137" t="s">
        <v>1306</v>
      </c>
      <c r="I1347" s="138"/>
      <c r="L1347" s="32"/>
      <c r="M1347" s="139"/>
      <c r="T1347" s="53"/>
      <c r="AT1347" s="17" t="s">
        <v>141</v>
      </c>
      <c r="AU1347" s="17" t="s">
        <v>139</v>
      </c>
    </row>
    <row r="1348" spans="2:65" s="12" customFormat="1" ht="10.199999999999999">
      <c r="B1348" s="142"/>
      <c r="D1348" s="136" t="s">
        <v>145</v>
      </c>
      <c r="E1348" s="143" t="s">
        <v>19</v>
      </c>
      <c r="F1348" s="144" t="s">
        <v>710</v>
      </c>
      <c r="H1348" s="143" t="s">
        <v>19</v>
      </c>
      <c r="I1348" s="145"/>
      <c r="L1348" s="142"/>
      <c r="M1348" s="146"/>
      <c r="T1348" s="147"/>
      <c r="AT1348" s="143" t="s">
        <v>145</v>
      </c>
      <c r="AU1348" s="143" t="s">
        <v>139</v>
      </c>
      <c r="AV1348" s="12" t="s">
        <v>14</v>
      </c>
      <c r="AW1348" s="12" t="s">
        <v>35</v>
      </c>
      <c r="AX1348" s="12" t="s">
        <v>73</v>
      </c>
      <c r="AY1348" s="143" t="s">
        <v>131</v>
      </c>
    </row>
    <row r="1349" spans="2:65" s="13" customFormat="1" ht="10.199999999999999">
      <c r="B1349" s="148"/>
      <c r="D1349" s="136" t="s">
        <v>145</v>
      </c>
      <c r="E1349" s="149" t="s">
        <v>19</v>
      </c>
      <c r="F1349" s="150" t="s">
        <v>1308</v>
      </c>
      <c r="H1349" s="151">
        <v>3.645</v>
      </c>
      <c r="I1349" s="152"/>
      <c r="L1349" s="148"/>
      <c r="M1349" s="153"/>
      <c r="T1349" s="154"/>
      <c r="AT1349" s="149" t="s">
        <v>145</v>
      </c>
      <c r="AU1349" s="149" t="s">
        <v>139</v>
      </c>
      <c r="AV1349" s="13" t="s">
        <v>139</v>
      </c>
      <c r="AW1349" s="13" t="s">
        <v>35</v>
      </c>
      <c r="AX1349" s="13" t="s">
        <v>14</v>
      </c>
      <c r="AY1349" s="149" t="s">
        <v>131</v>
      </c>
    </row>
    <row r="1350" spans="2:65" s="1" customFormat="1" ht="24.15" customHeight="1">
      <c r="B1350" s="32"/>
      <c r="C1350" s="123" t="s">
        <v>1309</v>
      </c>
      <c r="D1350" s="123" t="s">
        <v>133</v>
      </c>
      <c r="E1350" s="124" t="s">
        <v>1310</v>
      </c>
      <c r="F1350" s="125" t="s">
        <v>1311</v>
      </c>
      <c r="G1350" s="126" t="s">
        <v>918</v>
      </c>
      <c r="H1350" s="172"/>
      <c r="I1350" s="128"/>
      <c r="J1350" s="129">
        <f>ROUND(I1350*H1350,2)</f>
        <v>0</v>
      </c>
      <c r="K1350" s="125" t="s">
        <v>137</v>
      </c>
      <c r="L1350" s="32"/>
      <c r="M1350" s="130" t="s">
        <v>19</v>
      </c>
      <c r="N1350" s="131" t="s">
        <v>45</v>
      </c>
      <c r="P1350" s="132">
        <f>O1350*H1350</f>
        <v>0</v>
      </c>
      <c r="Q1350" s="132">
        <v>0</v>
      </c>
      <c r="R1350" s="132">
        <f>Q1350*H1350</f>
        <v>0</v>
      </c>
      <c r="S1350" s="132">
        <v>0</v>
      </c>
      <c r="T1350" s="133">
        <f>S1350*H1350</f>
        <v>0</v>
      </c>
      <c r="AR1350" s="134" t="s">
        <v>253</v>
      </c>
      <c r="AT1350" s="134" t="s">
        <v>133</v>
      </c>
      <c r="AU1350" s="134" t="s">
        <v>139</v>
      </c>
      <c r="AY1350" s="17" t="s">
        <v>131</v>
      </c>
      <c r="BE1350" s="135">
        <f>IF(N1350="základní",J1350,0)</f>
        <v>0</v>
      </c>
      <c r="BF1350" s="135">
        <f>IF(N1350="snížená",J1350,0)</f>
        <v>0</v>
      </c>
      <c r="BG1350" s="135">
        <f>IF(N1350="zákl. přenesená",J1350,0)</f>
        <v>0</v>
      </c>
      <c r="BH1350" s="135">
        <f>IF(N1350="sníž. přenesená",J1350,0)</f>
        <v>0</v>
      </c>
      <c r="BI1350" s="135">
        <f>IF(N1350="nulová",J1350,0)</f>
        <v>0</v>
      </c>
      <c r="BJ1350" s="17" t="s">
        <v>139</v>
      </c>
      <c r="BK1350" s="135">
        <f>ROUND(I1350*H1350,2)</f>
        <v>0</v>
      </c>
      <c r="BL1350" s="17" t="s">
        <v>253</v>
      </c>
      <c r="BM1350" s="134" t="s">
        <v>1312</v>
      </c>
    </row>
    <row r="1351" spans="2:65" s="1" customFormat="1" ht="28.8">
      <c r="B1351" s="32"/>
      <c r="D1351" s="136" t="s">
        <v>141</v>
      </c>
      <c r="F1351" s="137" t="s">
        <v>1313</v>
      </c>
      <c r="I1351" s="138"/>
      <c r="L1351" s="32"/>
      <c r="M1351" s="139"/>
      <c r="T1351" s="53"/>
      <c r="AT1351" s="17" t="s">
        <v>141</v>
      </c>
      <c r="AU1351" s="17" t="s">
        <v>139</v>
      </c>
    </row>
    <row r="1352" spans="2:65" s="1" customFormat="1" ht="10.199999999999999">
      <c r="B1352" s="32"/>
      <c r="D1352" s="140" t="s">
        <v>143</v>
      </c>
      <c r="F1352" s="141" t="s">
        <v>1314</v>
      </c>
      <c r="I1352" s="138"/>
      <c r="L1352" s="32"/>
      <c r="M1352" s="139"/>
      <c r="T1352" s="53"/>
      <c r="AT1352" s="17" t="s">
        <v>143</v>
      </c>
      <c r="AU1352" s="17" t="s">
        <v>139</v>
      </c>
    </row>
    <row r="1353" spans="2:65" s="11" customFormat="1" ht="22.8" customHeight="1">
      <c r="B1353" s="111"/>
      <c r="D1353" s="112" t="s">
        <v>72</v>
      </c>
      <c r="E1353" s="121" t="s">
        <v>1315</v>
      </c>
      <c r="F1353" s="121" t="s">
        <v>1316</v>
      </c>
      <c r="I1353" s="114"/>
      <c r="J1353" s="122">
        <f>BK1353</f>
        <v>0</v>
      </c>
      <c r="L1353" s="111"/>
      <c r="M1353" s="116"/>
      <c r="P1353" s="117">
        <f>SUM(P1354:P1393)</f>
        <v>0</v>
      </c>
      <c r="R1353" s="117">
        <f>SUM(R1354:R1393)</f>
        <v>0.69957000000000003</v>
      </c>
      <c r="T1353" s="118">
        <f>SUM(T1354:T1393)</f>
        <v>0.87360000000000004</v>
      </c>
      <c r="AR1353" s="112" t="s">
        <v>139</v>
      </c>
      <c r="AT1353" s="119" t="s">
        <v>72</v>
      </c>
      <c r="AU1353" s="119" t="s">
        <v>14</v>
      </c>
      <c r="AY1353" s="112" t="s">
        <v>131</v>
      </c>
      <c r="BK1353" s="120">
        <f>SUM(BK1354:BK1393)</f>
        <v>0</v>
      </c>
    </row>
    <row r="1354" spans="2:65" s="1" customFormat="1" ht="24.15" customHeight="1">
      <c r="B1354" s="32"/>
      <c r="C1354" s="123" t="s">
        <v>1317</v>
      </c>
      <c r="D1354" s="123" t="s">
        <v>133</v>
      </c>
      <c r="E1354" s="124" t="s">
        <v>1318</v>
      </c>
      <c r="F1354" s="125" t="s">
        <v>1319</v>
      </c>
      <c r="G1354" s="126" t="s">
        <v>402</v>
      </c>
      <c r="H1354" s="127">
        <v>34.799999999999997</v>
      </c>
      <c r="I1354" s="128"/>
      <c r="J1354" s="129">
        <f>ROUND(I1354*H1354,2)</f>
        <v>0</v>
      </c>
      <c r="K1354" s="125" t="s">
        <v>137</v>
      </c>
      <c r="L1354" s="32"/>
      <c r="M1354" s="130" t="s">
        <v>19</v>
      </c>
      <c r="N1354" s="131" t="s">
        <v>45</v>
      </c>
      <c r="P1354" s="132">
        <f>O1354*H1354</f>
        <v>0</v>
      </c>
      <c r="Q1354" s="132">
        <v>0</v>
      </c>
      <c r="R1354" s="132">
        <f>Q1354*H1354</f>
        <v>0</v>
      </c>
      <c r="S1354" s="132">
        <v>1.6E-2</v>
      </c>
      <c r="T1354" s="133">
        <f>S1354*H1354</f>
        <v>0.55679999999999996</v>
      </c>
      <c r="AR1354" s="134" t="s">
        <v>253</v>
      </c>
      <c r="AT1354" s="134" t="s">
        <v>133</v>
      </c>
      <c r="AU1354" s="134" t="s">
        <v>139</v>
      </c>
      <c r="AY1354" s="17" t="s">
        <v>131</v>
      </c>
      <c r="BE1354" s="135">
        <f>IF(N1354="základní",J1354,0)</f>
        <v>0</v>
      </c>
      <c r="BF1354" s="135">
        <f>IF(N1354="snížená",J1354,0)</f>
        <v>0</v>
      </c>
      <c r="BG1354" s="135">
        <f>IF(N1354="zákl. přenesená",J1354,0)</f>
        <v>0</v>
      </c>
      <c r="BH1354" s="135">
        <f>IF(N1354="sníž. přenesená",J1354,0)</f>
        <v>0</v>
      </c>
      <c r="BI1354" s="135">
        <f>IF(N1354="nulová",J1354,0)</f>
        <v>0</v>
      </c>
      <c r="BJ1354" s="17" t="s">
        <v>139</v>
      </c>
      <c r="BK1354" s="135">
        <f>ROUND(I1354*H1354,2)</f>
        <v>0</v>
      </c>
      <c r="BL1354" s="17" t="s">
        <v>253</v>
      </c>
      <c r="BM1354" s="134" t="s">
        <v>1320</v>
      </c>
    </row>
    <row r="1355" spans="2:65" s="1" customFormat="1" ht="19.2">
      <c r="B1355" s="32"/>
      <c r="D1355" s="136" t="s">
        <v>141</v>
      </c>
      <c r="F1355" s="137" t="s">
        <v>1321</v>
      </c>
      <c r="I1355" s="138"/>
      <c r="L1355" s="32"/>
      <c r="M1355" s="139"/>
      <c r="T1355" s="53"/>
      <c r="AT1355" s="17" t="s">
        <v>141</v>
      </c>
      <c r="AU1355" s="17" t="s">
        <v>139</v>
      </c>
    </row>
    <row r="1356" spans="2:65" s="1" customFormat="1" ht="10.199999999999999">
      <c r="B1356" s="32"/>
      <c r="D1356" s="140" t="s">
        <v>143</v>
      </c>
      <c r="F1356" s="141" t="s">
        <v>1322</v>
      </c>
      <c r="I1356" s="138"/>
      <c r="L1356" s="32"/>
      <c r="M1356" s="139"/>
      <c r="T1356" s="53"/>
      <c r="AT1356" s="17" t="s">
        <v>143</v>
      </c>
      <c r="AU1356" s="17" t="s">
        <v>139</v>
      </c>
    </row>
    <row r="1357" spans="2:65" s="12" customFormat="1" ht="10.199999999999999">
      <c r="B1357" s="142"/>
      <c r="D1357" s="136" t="s">
        <v>145</v>
      </c>
      <c r="E1357" s="143" t="s">
        <v>19</v>
      </c>
      <c r="F1357" s="144" t="s">
        <v>1323</v>
      </c>
      <c r="H1357" s="143" t="s">
        <v>19</v>
      </c>
      <c r="I1357" s="145"/>
      <c r="L1357" s="142"/>
      <c r="M1357" s="146"/>
      <c r="T1357" s="147"/>
      <c r="AT1357" s="143" t="s">
        <v>145</v>
      </c>
      <c r="AU1357" s="143" t="s">
        <v>139</v>
      </c>
      <c r="AV1357" s="12" t="s">
        <v>14</v>
      </c>
      <c r="AW1357" s="12" t="s">
        <v>35</v>
      </c>
      <c r="AX1357" s="12" t="s">
        <v>73</v>
      </c>
      <c r="AY1357" s="143" t="s">
        <v>131</v>
      </c>
    </row>
    <row r="1358" spans="2:65" s="13" customFormat="1" ht="10.199999999999999">
      <c r="B1358" s="148"/>
      <c r="D1358" s="136" t="s">
        <v>145</v>
      </c>
      <c r="E1358" s="149" t="s">
        <v>19</v>
      </c>
      <c r="F1358" s="150" t="s">
        <v>1158</v>
      </c>
      <c r="H1358" s="151">
        <v>34.799999999999997</v>
      </c>
      <c r="I1358" s="152"/>
      <c r="L1358" s="148"/>
      <c r="M1358" s="153"/>
      <c r="T1358" s="154"/>
      <c r="AT1358" s="149" t="s">
        <v>145</v>
      </c>
      <c r="AU1358" s="149" t="s">
        <v>139</v>
      </c>
      <c r="AV1358" s="13" t="s">
        <v>139</v>
      </c>
      <c r="AW1358" s="13" t="s">
        <v>35</v>
      </c>
      <c r="AX1358" s="13" t="s">
        <v>14</v>
      </c>
      <c r="AY1358" s="149" t="s">
        <v>131</v>
      </c>
    </row>
    <row r="1359" spans="2:65" s="1" customFormat="1" ht="24.15" customHeight="1">
      <c r="B1359" s="32"/>
      <c r="C1359" s="123" t="s">
        <v>1324</v>
      </c>
      <c r="D1359" s="123" t="s">
        <v>133</v>
      </c>
      <c r="E1359" s="124" t="s">
        <v>1325</v>
      </c>
      <c r="F1359" s="125" t="s">
        <v>1326</v>
      </c>
      <c r="G1359" s="126" t="s">
        <v>402</v>
      </c>
      <c r="H1359" s="127">
        <v>33.299999999999997</v>
      </c>
      <c r="I1359" s="128"/>
      <c r="J1359" s="129">
        <f>ROUND(I1359*H1359,2)</f>
        <v>0</v>
      </c>
      <c r="K1359" s="125" t="s">
        <v>137</v>
      </c>
      <c r="L1359" s="32"/>
      <c r="M1359" s="130" t="s">
        <v>19</v>
      </c>
      <c r="N1359" s="131" t="s">
        <v>45</v>
      </c>
      <c r="P1359" s="132">
        <f>O1359*H1359</f>
        <v>0</v>
      </c>
      <c r="Q1359" s="132">
        <v>4.0000000000000002E-4</v>
      </c>
      <c r="R1359" s="132">
        <f>Q1359*H1359</f>
        <v>1.332E-2</v>
      </c>
      <c r="S1359" s="132">
        <v>0</v>
      </c>
      <c r="T1359" s="133">
        <f>S1359*H1359</f>
        <v>0</v>
      </c>
      <c r="AR1359" s="134" t="s">
        <v>253</v>
      </c>
      <c r="AT1359" s="134" t="s">
        <v>133</v>
      </c>
      <c r="AU1359" s="134" t="s">
        <v>139</v>
      </c>
      <c r="AY1359" s="17" t="s">
        <v>131</v>
      </c>
      <c r="BE1359" s="135">
        <f>IF(N1359="základní",J1359,0)</f>
        <v>0</v>
      </c>
      <c r="BF1359" s="135">
        <f>IF(N1359="snížená",J1359,0)</f>
        <v>0</v>
      </c>
      <c r="BG1359" s="135">
        <f>IF(N1359="zákl. přenesená",J1359,0)</f>
        <v>0</v>
      </c>
      <c r="BH1359" s="135">
        <f>IF(N1359="sníž. přenesená",J1359,0)</f>
        <v>0</v>
      </c>
      <c r="BI1359" s="135">
        <f>IF(N1359="nulová",J1359,0)</f>
        <v>0</v>
      </c>
      <c r="BJ1359" s="17" t="s">
        <v>139</v>
      </c>
      <c r="BK1359" s="135">
        <f>ROUND(I1359*H1359,2)</f>
        <v>0</v>
      </c>
      <c r="BL1359" s="17" t="s">
        <v>253</v>
      </c>
      <c r="BM1359" s="134" t="s">
        <v>1327</v>
      </c>
    </row>
    <row r="1360" spans="2:65" s="1" customFormat="1" ht="19.2">
      <c r="B1360" s="32"/>
      <c r="D1360" s="136" t="s">
        <v>141</v>
      </c>
      <c r="F1360" s="137" t="s">
        <v>1328</v>
      </c>
      <c r="I1360" s="138"/>
      <c r="L1360" s="32"/>
      <c r="M1360" s="139"/>
      <c r="T1360" s="53"/>
      <c r="AT1360" s="17" t="s">
        <v>141</v>
      </c>
      <c r="AU1360" s="17" t="s">
        <v>139</v>
      </c>
    </row>
    <row r="1361" spans="2:65" s="1" customFormat="1" ht="10.199999999999999">
      <c r="B1361" s="32"/>
      <c r="D1361" s="140" t="s">
        <v>143</v>
      </c>
      <c r="F1361" s="141" t="s">
        <v>1329</v>
      </c>
      <c r="I1361" s="138"/>
      <c r="L1361" s="32"/>
      <c r="M1361" s="139"/>
      <c r="T1361" s="53"/>
      <c r="AT1361" s="17" t="s">
        <v>143</v>
      </c>
      <c r="AU1361" s="17" t="s">
        <v>139</v>
      </c>
    </row>
    <row r="1362" spans="2:65" s="12" customFormat="1" ht="10.199999999999999">
      <c r="B1362" s="142"/>
      <c r="D1362" s="136" t="s">
        <v>145</v>
      </c>
      <c r="E1362" s="143" t="s">
        <v>19</v>
      </c>
      <c r="F1362" s="144" t="s">
        <v>1323</v>
      </c>
      <c r="H1362" s="143" t="s">
        <v>19</v>
      </c>
      <c r="I1362" s="145"/>
      <c r="L1362" s="142"/>
      <c r="M1362" s="146"/>
      <c r="T1362" s="147"/>
      <c r="AT1362" s="143" t="s">
        <v>145</v>
      </c>
      <c r="AU1362" s="143" t="s">
        <v>139</v>
      </c>
      <c r="AV1362" s="12" t="s">
        <v>14</v>
      </c>
      <c r="AW1362" s="12" t="s">
        <v>35</v>
      </c>
      <c r="AX1362" s="12" t="s">
        <v>73</v>
      </c>
      <c r="AY1362" s="143" t="s">
        <v>131</v>
      </c>
    </row>
    <row r="1363" spans="2:65" s="13" customFormat="1" ht="10.199999999999999">
      <c r="B1363" s="148"/>
      <c r="D1363" s="136" t="s">
        <v>145</v>
      </c>
      <c r="E1363" s="149" t="s">
        <v>19</v>
      </c>
      <c r="F1363" s="150" t="s">
        <v>1330</v>
      </c>
      <c r="H1363" s="151">
        <v>33.299999999999997</v>
      </c>
      <c r="I1363" s="152"/>
      <c r="L1363" s="148"/>
      <c r="M1363" s="153"/>
      <c r="T1363" s="154"/>
      <c r="AT1363" s="149" t="s">
        <v>145</v>
      </c>
      <c r="AU1363" s="149" t="s">
        <v>139</v>
      </c>
      <c r="AV1363" s="13" t="s">
        <v>139</v>
      </c>
      <c r="AW1363" s="13" t="s">
        <v>35</v>
      </c>
      <c r="AX1363" s="13" t="s">
        <v>14</v>
      </c>
      <c r="AY1363" s="149" t="s">
        <v>131</v>
      </c>
    </row>
    <row r="1364" spans="2:65" s="1" customFormat="1" ht="49.05" customHeight="1">
      <c r="B1364" s="32"/>
      <c r="C1364" s="162" t="s">
        <v>1331</v>
      </c>
      <c r="D1364" s="162" t="s">
        <v>218</v>
      </c>
      <c r="E1364" s="163" t="s">
        <v>1332</v>
      </c>
      <c r="F1364" s="164" t="s">
        <v>1333</v>
      </c>
      <c r="G1364" s="165" t="s">
        <v>263</v>
      </c>
      <c r="H1364" s="166">
        <v>6</v>
      </c>
      <c r="I1364" s="167"/>
      <c r="J1364" s="168">
        <f>ROUND(I1364*H1364,2)</f>
        <v>0</v>
      </c>
      <c r="K1364" s="164" t="s">
        <v>137</v>
      </c>
      <c r="L1364" s="169"/>
      <c r="M1364" s="170" t="s">
        <v>19</v>
      </c>
      <c r="N1364" s="171" t="s">
        <v>45</v>
      </c>
      <c r="P1364" s="132">
        <f>O1364*H1364</f>
        <v>0</v>
      </c>
      <c r="Q1364" s="132">
        <v>0.108</v>
      </c>
      <c r="R1364" s="132">
        <f>Q1364*H1364</f>
        <v>0.64800000000000002</v>
      </c>
      <c r="S1364" s="132">
        <v>0</v>
      </c>
      <c r="T1364" s="133">
        <f>S1364*H1364</f>
        <v>0</v>
      </c>
      <c r="AR1364" s="134" t="s">
        <v>427</v>
      </c>
      <c r="AT1364" s="134" t="s">
        <v>218</v>
      </c>
      <c r="AU1364" s="134" t="s">
        <v>139</v>
      </c>
      <c r="AY1364" s="17" t="s">
        <v>131</v>
      </c>
      <c r="BE1364" s="135">
        <f>IF(N1364="základní",J1364,0)</f>
        <v>0</v>
      </c>
      <c r="BF1364" s="135">
        <f>IF(N1364="snížená",J1364,0)</f>
        <v>0</v>
      </c>
      <c r="BG1364" s="135">
        <f>IF(N1364="zákl. přenesená",J1364,0)</f>
        <v>0</v>
      </c>
      <c r="BH1364" s="135">
        <f>IF(N1364="sníž. přenesená",J1364,0)</f>
        <v>0</v>
      </c>
      <c r="BI1364" s="135">
        <f>IF(N1364="nulová",J1364,0)</f>
        <v>0</v>
      </c>
      <c r="BJ1364" s="17" t="s">
        <v>139</v>
      </c>
      <c r="BK1364" s="135">
        <f>ROUND(I1364*H1364,2)</f>
        <v>0</v>
      </c>
      <c r="BL1364" s="17" t="s">
        <v>253</v>
      </c>
      <c r="BM1364" s="134" t="s">
        <v>1334</v>
      </c>
    </row>
    <row r="1365" spans="2:65" s="1" customFormat="1" ht="28.8">
      <c r="B1365" s="32"/>
      <c r="D1365" s="136" t="s">
        <v>141</v>
      </c>
      <c r="F1365" s="137" t="s">
        <v>1333</v>
      </c>
      <c r="I1365" s="138"/>
      <c r="L1365" s="32"/>
      <c r="M1365" s="139"/>
      <c r="T1365" s="53"/>
      <c r="AT1365" s="17" t="s">
        <v>141</v>
      </c>
      <c r="AU1365" s="17" t="s">
        <v>139</v>
      </c>
    </row>
    <row r="1366" spans="2:65" s="1" customFormat="1" ht="24.15" customHeight="1">
      <c r="B1366" s="32"/>
      <c r="C1366" s="162" t="s">
        <v>1335</v>
      </c>
      <c r="D1366" s="162" t="s">
        <v>218</v>
      </c>
      <c r="E1366" s="163" t="s">
        <v>1336</v>
      </c>
      <c r="F1366" s="164" t="s">
        <v>1337</v>
      </c>
      <c r="G1366" s="165" t="s">
        <v>1338</v>
      </c>
      <c r="H1366" s="166">
        <v>6</v>
      </c>
      <c r="I1366" s="167"/>
      <c r="J1366" s="168">
        <f>ROUND(I1366*H1366,2)</f>
        <v>0</v>
      </c>
      <c r="K1366" s="164" t="s">
        <v>137</v>
      </c>
      <c r="L1366" s="169"/>
      <c r="M1366" s="170" t="s">
        <v>19</v>
      </c>
      <c r="N1366" s="171" t="s">
        <v>45</v>
      </c>
      <c r="P1366" s="132">
        <f>O1366*H1366</f>
        <v>0</v>
      </c>
      <c r="Q1366" s="132">
        <v>6.0000000000000001E-3</v>
      </c>
      <c r="R1366" s="132">
        <f>Q1366*H1366</f>
        <v>3.6000000000000004E-2</v>
      </c>
      <c r="S1366" s="132">
        <v>0</v>
      </c>
      <c r="T1366" s="133">
        <f>S1366*H1366</f>
        <v>0</v>
      </c>
      <c r="AR1366" s="134" t="s">
        <v>427</v>
      </c>
      <c r="AT1366" s="134" t="s">
        <v>218</v>
      </c>
      <c r="AU1366" s="134" t="s">
        <v>139</v>
      </c>
      <c r="AY1366" s="17" t="s">
        <v>131</v>
      </c>
      <c r="BE1366" s="135">
        <f>IF(N1366="základní",J1366,0)</f>
        <v>0</v>
      </c>
      <c r="BF1366" s="135">
        <f>IF(N1366="snížená",J1366,0)</f>
        <v>0</v>
      </c>
      <c r="BG1366" s="135">
        <f>IF(N1366="zákl. přenesená",J1366,0)</f>
        <v>0</v>
      </c>
      <c r="BH1366" s="135">
        <f>IF(N1366="sníž. přenesená",J1366,0)</f>
        <v>0</v>
      </c>
      <c r="BI1366" s="135">
        <f>IF(N1366="nulová",J1366,0)</f>
        <v>0</v>
      </c>
      <c r="BJ1366" s="17" t="s">
        <v>139</v>
      </c>
      <c r="BK1366" s="135">
        <f>ROUND(I1366*H1366,2)</f>
        <v>0</v>
      </c>
      <c r="BL1366" s="17" t="s">
        <v>253</v>
      </c>
      <c r="BM1366" s="134" t="s">
        <v>1339</v>
      </c>
    </row>
    <row r="1367" spans="2:65" s="1" customFormat="1" ht="10.199999999999999">
      <c r="B1367" s="32"/>
      <c r="D1367" s="136" t="s">
        <v>141</v>
      </c>
      <c r="F1367" s="137" t="s">
        <v>1337</v>
      </c>
      <c r="I1367" s="138"/>
      <c r="L1367" s="32"/>
      <c r="M1367" s="139"/>
      <c r="T1367" s="53"/>
      <c r="AT1367" s="17" t="s">
        <v>141</v>
      </c>
      <c r="AU1367" s="17" t="s">
        <v>139</v>
      </c>
    </row>
    <row r="1368" spans="2:65" s="1" customFormat="1" ht="24.15" customHeight="1">
      <c r="B1368" s="32"/>
      <c r="C1368" s="123" t="s">
        <v>1340</v>
      </c>
      <c r="D1368" s="123" t="s">
        <v>133</v>
      </c>
      <c r="E1368" s="124" t="s">
        <v>1341</v>
      </c>
      <c r="F1368" s="125" t="s">
        <v>1342</v>
      </c>
      <c r="G1368" s="126" t="s">
        <v>263</v>
      </c>
      <c r="H1368" s="127">
        <v>12</v>
      </c>
      <c r="I1368" s="128"/>
      <c r="J1368" s="129">
        <f>ROUND(I1368*H1368,2)</f>
        <v>0</v>
      </c>
      <c r="K1368" s="125" t="s">
        <v>137</v>
      </c>
      <c r="L1368" s="32"/>
      <c r="M1368" s="130" t="s">
        <v>19</v>
      </c>
      <c r="N1368" s="131" t="s">
        <v>45</v>
      </c>
      <c r="P1368" s="132">
        <f>O1368*H1368</f>
        <v>0</v>
      </c>
      <c r="Q1368" s="132">
        <v>0</v>
      </c>
      <c r="R1368" s="132">
        <f>Q1368*H1368</f>
        <v>0</v>
      </c>
      <c r="S1368" s="132">
        <v>4.0000000000000002E-4</v>
      </c>
      <c r="T1368" s="133">
        <f>S1368*H1368</f>
        <v>4.8000000000000004E-3</v>
      </c>
      <c r="AR1368" s="134" t="s">
        <v>253</v>
      </c>
      <c r="AT1368" s="134" t="s">
        <v>133</v>
      </c>
      <c r="AU1368" s="134" t="s">
        <v>139</v>
      </c>
      <c r="AY1368" s="17" t="s">
        <v>131</v>
      </c>
      <c r="BE1368" s="135">
        <f>IF(N1368="základní",J1368,0)</f>
        <v>0</v>
      </c>
      <c r="BF1368" s="135">
        <f>IF(N1368="snížená",J1368,0)</f>
        <v>0</v>
      </c>
      <c r="BG1368" s="135">
        <f>IF(N1368="zákl. přenesená",J1368,0)</f>
        <v>0</v>
      </c>
      <c r="BH1368" s="135">
        <f>IF(N1368="sníž. přenesená",J1368,0)</f>
        <v>0</v>
      </c>
      <c r="BI1368" s="135">
        <f>IF(N1368="nulová",J1368,0)</f>
        <v>0</v>
      </c>
      <c r="BJ1368" s="17" t="s">
        <v>139</v>
      </c>
      <c r="BK1368" s="135">
        <f>ROUND(I1368*H1368,2)</f>
        <v>0</v>
      </c>
      <c r="BL1368" s="17" t="s">
        <v>253</v>
      </c>
      <c r="BM1368" s="134" t="s">
        <v>1343</v>
      </c>
    </row>
    <row r="1369" spans="2:65" s="1" customFormat="1" ht="19.2">
      <c r="B1369" s="32"/>
      <c r="D1369" s="136" t="s">
        <v>141</v>
      </c>
      <c r="F1369" s="137" t="s">
        <v>1344</v>
      </c>
      <c r="I1369" s="138"/>
      <c r="L1369" s="32"/>
      <c r="M1369" s="139"/>
      <c r="T1369" s="53"/>
      <c r="AT1369" s="17" t="s">
        <v>141</v>
      </c>
      <c r="AU1369" s="17" t="s">
        <v>139</v>
      </c>
    </row>
    <row r="1370" spans="2:65" s="1" customFormat="1" ht="10.199999999999999">
      <c r="B1370" s="32"/>
      <c r="D1370" s="140" t="s">
        <v>143</v>
      </c>
      <c r="F1370" s="141" t="s">
        <v>1345</v>
      </c>
      <c r="I1370" s="138"/>
      <c r="L1370" s="32"/>
      <c r="M1370" s="139"/>
      <c r="T1370" s="53"/>
      <c r="AT1370" s="17" t="s">
        <v>143</v>
      </c>
      <c r="AU1370" s="17" t="s">
        <v>139</v>
      </c>
    </row>
    <row r="1371" spans="2:65" s="12" customFormat="1" ht="10.199999999999999">
      <c r="B1371" s="142"/>
      <c r="D1371" s="136" t="s">
        <v>145</v>
      </c>
      <c r="E1371" s="143" t="s">
        <v>19</v>
      </c>
      <c r="F1371" s="144" t="s">
        <v>1097</v>
      </c>
      <c r="H1371" s="143" t="s">
        <v>19</v>
      </c>
      <c r="I1371" s="145"/>
      <c r="L1371" s="142"/>
      <c r="M1371" s="146"/>
      <c r="T1371" s="147"/>
      <c r="AT1371" s="143" t="s">
        <v>145</v>
      </c>
      <c r="AU1371" s="143" t="s">
        <v>139</v>
      </c>
      <c r="AV1371" s="12" t="s">
        <v>14</v>
      </c>
      <c r="AW1371" s="12" t="s">
        <v>35</v>
      </c>
      <c r="AX1371" s="12" t="s">
        <v>73</v>
      </c>
      <c r="AY1371" s="143" t="s">
        <v>131</v>
      </c>
    </row>
    <row r="1372" spans="2:65" s="13" customFormat="1" ht="10.199999999999999">
      <c r="B1372" s="148"/>
      <c r="D1372" s="136" t="s">
        <v>145</v>
      </c>
      <c r="E1372" s="149" t="s">
        <v>19</v>
      </c>
      <c r="F1372" s="150" t="s">
        <v>147</v>
      </c>
      <c r="H1372" s="151">
        <v>12</v>
      </c>
      <c r="I1372" s="152"/>
      <c r="L1372" s="148"/>
      <c r="M1372" s="153"/>
      <c r="T1372" s="154"/>
      <c r="AT1372" s="149" t="s">
        <v>145</v>
      </c>
      <c r="AU1372" s="149" t="s">
        <v>139</v>
      </c>
      <c r="AV1372" s="13" t="s">
        <v>139</v>
      </c>
      <c r="AW1372" s="13" t="s">
        <v>35</v>
      </c>
      <c r="AX1372" s="13" t="s">
        <v>14</v>
      </c>
      <c r="AY1372" s="149" t="s">
        <v>131</v>
      </c>
    </row>
    <row r="1373" spans="2:65" s="1" customFormat="1" ht="24.15" customHeight="1">
      <c r="B1373" s="32"/>
      <c r="C1373" s="123" t="s">
        <v>1346</v>
      </c>
      <c r="D1373" s="123" t="s">
        <v>133</v>
      </c>
      <c r="E1373" s="124" t="s">
        <v>1347</v>
      </c>
      <c r="F1373" s="125" t="s">
        <v>1348</v>
      </c>
      <c r="G1373" s="126" t="s">
        <v>263</v>
      </c>
      <c r="H1373" s="127">
        <v>9</v>
      </c>
      <c r="I1373" s="128"/>
      <c r="J1373" s="129">
        <f>ROUND(I1373*H1373,2)</f>
        <v>0</v>
      </c>
      <c r="K1373" s="125" t="s">
        <v>137</v>
      </c>
      <c r="L1373" s="32"/>
      <c r="M1373" s="130" t="s">
        <v>19</v>
      </c>
      <c r="N1373" s="131" t="s">
        <v>45</v>
      </c>
      <c r="P1373" s="132">
        <f>O1373*H1373</f>
        <v>0</v>
      </c>
      <c r="Q1373" s="132">
        <v>0</v>
      </c>
      <c r="R1373" s="132">
        <f>Q1373*H1373</f>
        <v>0</v>
      </c>
      <c r="S1373" s="132">
        <v>0</v>
      </c>
      <c r="T1373" s="133">
        <f>S1373*H1373</f>
        <v>0</v>
      </c>
      <c r="AR1373" s="134" t="s">
        <v>253</v>
      </c>
      <c r="AT1373" s="134" t="s">
        <v>133</v>
      </c>
      <c r="AU1373" s="134" t="s">
        <v>139</v>
      </c>
      <c r="AY1373" s="17" t="s">
        <v>131</v>
      </c>
      <c r="BE1373" s="135">
        <f>IF(N1373="základní",J1373,0)</f>
        <v>0</v>
      </c>
      <c r="BF1373" s="135">
        <f>IF(N1373="snížená",J1373,0)</f>
        <v>0</v>
      </c>
      <c r="BG1373" s="135">
        <f>IF(N1373="zákl. přenesená",J1373,0)</f>
        <v>0</v>
      </c>
      <c r="BH1373" s="135">
        <f>IF(N1373="sníž. přenesená",J1373,0)</f>
        <v>0</v>
      </c>
      <c r="BI1373" s="135">
        <f>IF(N1373="nulová",J1373,0)</f>
        <v>0</v>
      </c>
      <c r="BJ1373" s="17" t="s">
        <v>139</v>
      </c>
      <c r="BK1373" s="135">
        <f>ROUND(I1373*H1373,2)</f>
        <v>0</v>
      </c>
      <c r="BL1373" s="17" t="s">
        <v>253</v>
      </c>
      <c r="BM1373" s="134" t="s">
        <v>1349</v>
      </c>
    </row>
    <row r="1374" spans="2:65" s="1" customFormat="1" ht="19.2">
      <c r="B1374" s="32"/>
      <c r="D1374" s="136" t="s">
        <v>141</v>
      </c>
      <c r="F1374" s="137" t="s">
        <v>1350</v>
      </c>
      <c r="I1374" s="138"/>
      <c r="L1374" s="32"/>
      <c r="M1374" s="139"/>
      <c r="T1374" s="53"/>
      <c r="AT1374" s="17" t="s">
        <v>141</v>
      </c>
      <c r="AU1374" s="17" t="s">
        <v>139</v>
      </c>
    </row>
    <row r="1375" spans="2:65" s="1" customFormat="1" ht="10.199999999999999">
      <c r="B1375" s="32"/>
      <c r="D1375" s="140" t="s">
        <v>143</v>
      </c>
      <c r="F1375" s="141" t="s">
        <v>1351</v>
      </c>
      <c r="I1375" s="138"/>
      <c r="L1375" s="32"/>
      <c r="M1375" s="139"/>
      <c r="T1375" s="53"/>
      <c r="AT1375" s="17" t="s">
        <v>143</v>
      </c>
      <c r="AU1375" s="17" t="s">
        <v>139</v>
      </c>
    </row>
    <row r="1376" spans="2:65" s="1" customFormat="1" ht="21.75" customHeight="1">
      <c r="B1376" s="32"/>
      <c r="C1376" s="162" t="s">
        <v>1352</v>
      </c>
      <c r="D1376" s="162" t="s">
        <v>218</v>
      </c>
      <c r="E1376" s="163" t="s">
        <v>1353</v>
      </c>
      <c r="F1376" s="164" t="s">
        <v>1354</v>
      </c>
      <c r="G1376" s="165" t="s">
        <v>263</v>
      </c>
      <c r="H1376" s="166">
        <v>9</v>
      </c>
      <c r="I1376" s="167"/>
      <c r="J1376" s="168">
        <f>ROUND(I1376*H1376,2)</f>
        <v>0</v>
      </c>
      <c r="K1376" s="164" t="s">
        <v>137</v>
      </c>
      <c r="L1376" s="169"/>
      <c r="M1376" s="170" t="s">
        <v>19</v>
      </c>
      <c r="N1376" s="171" t="s">
        <v>45</v>
      </c>
      <c r="P1376" s="132">
        <f>O1376*H1376</f>
        <v>0</v>
      </c>
      <c r="Q1376" s="132">
        <v>2.5000000000000001E-4</v>
      </c>
      <c r="R1376" s="132">
        <f>Q1376*H1376</f>
        <v>2.2500000000000003E-3</v>
      </c>
      <c r="S1376" s="132">
        <v>0</v>
      </c>
      <c r="T1376" s="133">
        <f>S1376*H1376</f>
        <v>0</v>
      </c>
      <c r="AR1376" s="134" t="s">
        <v>427</v>
      </c>
      <c r="AT1376" s="134" t="s">
        <v>218</v>
      </c>
      <c r="AU1376" s="134" t="s">
        <v>139</v>
      </c>
      <c r="AY1376" s="17" t="s">
        <v>131</v>
      </c>
      <c r="BE1376" s="135">
        <f>IF(N1376="základní",J1376,0)</f>
        <v>0</v>
      </c>
      <c r="BF1376" s="135">
        <f>IF(N1376="snížená",J1376,0)</f>
        <v>0</v>
      </c>
      <c r="BG1376" s="135">
        <f>IF(N1376="zákl. přenesená",J1376,0)</f>
        <v>0</v>
      </c>
      <c r="BH1376" s="135">
        <f>IF(N1376="sníž. přenesená",J1376,0)</f>
        <v>0</v>
      </c>
      <c r="BI1376" s="135">
        <f>IF(N1376="nulová",J1376,0)</f>
        <v>0</v>
      </c>
      <c r="BJ1376" s="17" t="s">
        <v>139</v>
      </c>
      <c r="BK1376" s="135">
        <f>ROUND(I1376*H1376,2)</f>
        <v>0</v>
      </c>
      <c r="BL1376" s="17" t="s">
        <v>253</v>
      </c>
      <c r="BM1376" s="134" t="s">
        <v>1355</v>
      </c>
    </row>
    <row r="1377" spans="2:65" s="1" customFormat="1" ht="10.199999999999999">
      <c r="B1377" s="32"/>
      <c r="D1377" s="136" t="s">
        <v>141</v>
      </c>
      <c r="F1377" s="137" t="s">
        <v>1354</v>
      </c>
      <c r="I1377" s="138"/>
      <c r="L1377" s="32"/>
      <c r="M1377" s="139"/>
      <c r="T1377" s="53"/>
      <c r="AT1377" s="17" t="s">
        <v>141</v>
      </c>
      <c r="AU1377" s="17" t="s">
        <v>139</v>
      </c>
    </row>
    <row r="1378" spans="2:65" s="1" customFormat="1" ht="24.15" customHeight="1">
      <c r="B1378" s="32"/>
      <c r="C1378" s="123" t="s">
        <v>1356</v>
      </c>
      <c r="D1378" s="123" t="s">
        <v>133</v>
      </c>
      <c r="E1378" s="124" t="s">
        <v>1357</v>
      </c>
      <c r="F1378" s="125" t="s">
        <v>1358</v>
      </c>
      <c r="G1378" s="126" t="s">
        <v>263</v>
      </c>
      <c r="H1378" s="127">
        <v>9</v>
      </c>
      <c r="I1378" s="128"/>
      <c r="J1378" s="129">
        <f>ROUND(I1378*H1378,2)</f>
        <v>0</v>
      </c>
      <c r="K1378" s="125" t="s">
        <v>137</v>
      </c>
      <c r="L1378" s="32"/>
      <c r="M1378" s="130" t="s">
        <v>19</v>
      </c>
      <c r="N1378" s="131" t="s">
        <v>45</v>
      </c>
      <c r="P1378" s="132">
        <f>O1378*H1378</f>
        <v>0</v>
      </c>
      <c r="Q1378" s="132">
        <v>0</v>
      </c>
      <c r="R1378" s="132">
        <f>Q1378*H1378</f>
        <v>0</v>
      </c>
      <c r="S1378" s="132">
        <v>3.0000000000000001E-3</v>
      </c>
      <c r="T1378" s="133">
        <f>S1378*H1378</f>
        <v>2.7E-2</v>
      </c>
      <c r="AR1378" s="134" t="s">
        <v>253</v>
      </c>
      <c r="AT1378" s="134" t="s">
        <v>133</v>
      </c>
      <c r="AU1378" s="134" t="s">
        <v>139</v>
      </c>
      <c r="AY1378" s="17" t="s">
        <v>131</v>
      </c>
      <c r="BE1378" s="135">
        <f>IF(N1378="základní",J1378,0)</f>
        <v>0</v>
      </c>
      <c r="BF1378" s="135">
        <f>IF(N1378="snížená",J1378,0)</f>
        <v>0</v>
      </c>
      <c r="BG1378" s="135">
        <f>IF(N1378="zákl. přenesená",J1378,0)</f>
        <v>0</v>
      </c>
      <c r="BH1378" s="135">
        <f>IF(N1378="sníž. přenesená",J1378,0)</f>
        <v>0</v>
      </c>
      <c r="BI1378" s="135">
        <f>IF(N1378="nulová",J1378,0)</f>
        <v>0</v>
      </c>
      <c r="BJ1378" s="17" t="s">
        <v>139</v>
      </c>
      <c r="BK1378" s="135">
        <f>ROUND(I1378*H1378,2)</f>
        <v>0</v>
      </c>
      <c r="BL1378" s="17" t="s">
        <v>253</v>
      </c>
      <c r="BM1378" s="134" t="s">
        <v>1359</v>
      </c>
    </row>
    <row r="1379" spans="2:65" s="1" customFormat="1" ht="19.2">
      <c r="B1379" s="32"/>
      <c r="D1379" s="136" t="s">
        <v>141</v>
      </c>
      <c r="F1379" s="137" t="s">
        <v>1360</v>
      </c>
      <c r="I1379" s="138"/>
      <c r="L1379" s="32"/>
      <c r="M1379" s="139"/>
      <c r="T1379" s="53"/>
      <c r="AT1379" s="17" t="s">
        <v>141</v>
      </c>
      <c r="AU1379" s="17" t="s">
        <v>139</v>
      </c>
    </row>
    <row r="1380" spans="2:65" s="1" customFormat="1" ht="10.199999999999999">
      <c r="B1380" s="32"/>
      <c r="D1380" s="140" t="s">
        <v>143</v>
      </c>
      <c r="F1380" s="141" t="s">
        <v>1361</v>
      </c>
      <c r="I1380" s="138"/>
      <c r="L1380" s="32"/>
      <c r="M1380" s="139"/>
      <c r="T1380" s="53"/>
      <c r="AT1380" s="17" t="s">
        <v>143</v>
      </c>
      <c r="AU1380" s="17" t="s">
        <v>139</v>
      </c>
    </row>
    <row r="1381" spans="2:65" s="1" customFormat="1" ht="24.15" customHeight="1">
      <c r="B1381" s="32"/>
      <c r="C1381" s="123" t="s">
        <v>1362</v>
      </c>
      <c r="D1381" s="123" t="s">
        <v>133</v>
      </c>
      <c r="E1381" s="124" t="s">
        <v>1363</v>
      </c>
      <c r="F1381" s="125" t="s">
        <v>1364</v>
      </c>
      <c r="G1381" s="126" t="s">
        <v>221</v>
      </c>
      <c r="H1381" s="127">
        <v>285</v>
      </c>
      <c r="I1381" s="128"/>
      <c r="J1381" s="129">
        <f>ROUND(I1381*H1381,2)</f>
        <v>0</v>
      </c>
      <c r="K1381" s="125" t="s">
        <v>137</v>
      </c>
      <c r="L1381" s="32"/>
      <c r="M1381" s="130" t="s">
        <v>19</v>
      </c>
      <c r="N1381" s="131" t="s">
        <v>45</v>
      </c>
      <c r="P1381" s="132">
        <f>O1381*H1381</f>
        <v>0</v>
      </c>
      <c r="Q1381" s="132">
        <v>0</v>
      </c>
      <c r="R1381" s="132">
        <f>Q1381*H1381</f>
        <v>0</v>
      </c>
      <c r="S1381" s="132">
        <v>1E-3</v>
      </c>
      <c r="T1381" s="133">
        <f>S1381*H1381</f>
        <v>0.28500000000000003</v>
      </c>
      <c r="AR1381" s="134" t="s">
        <v>253</v>
      </c>
      <c r="AT1381" s="134" t="s">
        <v>133</v>
      </c>
      <c r="AU1381" s="134" t="s">
        <v>139</v>
      </c>
      <c r="AY1381" s="17" t="s">
        <v>131</v>
      </c>
      <c r="BE1381" s="135">
        <f>IF(N1381="základní",J1381,0)</f>
        <v>0</v>
      </c>
      <c r="BF1381" s="135">
        <f>IF(N1381="snížená",J1381,0)</f>
        <v>0</v>
      </c>
      <c r="BG1381" s="135">
        <f>IF(N1381="zákl. přenesená",J1381,0)</f>
        <v>0</v>
      </c>
      <c r="BH1381" s="135">
        <f>IF(N1381="sníž. přenesená",J1381,0)</f>
        <v>0</v>
      </c>
      <c r="BI1381" s="135">
        <f>IF(N1381="nulová",J1381,0)</f>
        <v>0</v>
      </c>
      <c r="BJ1381" s="17" t="s">
        <v>139</v>
      </c>
      <c r="BK1381" s="135">
        <f>ROUND(I1381*H1381,2)</f>
        <v>0</v>
      </c>
      <c r="BL1381" s="17" t="s">
        <v>253</v>
      </c>
      <c r="BM1381" s="134" t="s">
        <v>1365</v>
      </c>
    </row>
    <row r="1382" spans="2:65" s="1" customFormat="1" ht="19.2">
      <c r="B1382" s="32"/>
      <c r="D1382" s="136" t="s">
        <v>141</v>
      </c>
      <c r="F1382" s="137" t="s">
        <v>1366</v>
      </c>
      <c r="I1382" s="138"/>
      <c r="L1382" s="32"/>
      <c r="M1382" s="139"/>
      <c r="T1382" s="53"/>
      <c r="AT1382" s="17" t="s">
        <v>141</v>
      </c>
      <c r="AU1382" s="17" t="s">
        <v>139</v>
      </c>
    </row>
    <row r="1383" spans="2:65" s="1" customFormat="1" ht="10.199999999999999">
      <c r="B1383" s="32"/>
      <c r="D1383" s="140" t="s">
        <v>143</v>
      </c>
      <c r="F1383" s="141" t="s">
        <v>1367</v>
      </c>
      <c r="I1383" s="138"/>
      <c r="L1383" s="32"/>
      <c r="M1383" s="139"/>
      <c r="T1383" s="53"/>
      <c r="AT1383" s="17" t="s">
        <v>143</v>
      </c>
      <c r="AU1383" s="17" t="s">
        <v>139</v>
      </c>
    </row>
    <row r="1384" spans="2:65" s="12" customFormat="1" ht="10.199999999999999">
      <c r="B1384" s="142"/>
      <c r="D1384" s="136" t="s">
        <v>145</v>
      </c>
      <c r="E1384" s="143" t="s">
        <v>19</v>
      </c>
      <c r="F1384" s="144" t="s">
        <v>1368</v>
      </c>
      <c r="H1384" s="143" t="s">
        <v>19</v>
      </c>
      <c r="I1384" s="145"/>
      <c r="L1384" s="142"/>
      <c r="M1384" s="146"/>
      <c r="T1384" s="147"/>
      <c r="AT1384" s="143" t="s">
        <v>145</v>
      </c>
      <c r="AU1384" s="143" t="s">
        <v>139</v>
      </c>
      <c r="AV1384" s="12" t="s">
        <v>14</v>
      </c>
      <c r="AW1384" s="12" t="s">
        <v>35</v>
      </c>
      <c r="AX1384" s="12" t="s">
        <v>73</v>
      </c>
      <c r="AY1384" s="143" t="s">
        <v>131</v>
      </c>
    </row>
    <row r="1385" spans="2:65" s="13" customFormat="1" ht="10.199999999999999">
      <c r="B1385" s="148"/>
      <c r="D1385" s="136" t="s">
        <v>145</v>
      </c>
      <c r="E1385" s="149" t="s">
        <v>19</v>
      </c>
      <c r="F1385" s="150" t="s">
        <v>1369</v>
      </c>
      <c r="H1385" s="151">
        <v>230</v>
      </c>
      <c r="I1385" s="152"/>
      <c r="L1385" s="148"/>
      <c r="M1385" s="153"/>
      <c r="T1385" s="154"/>
      <c r="AT1385" s="149" t="s">
        <v>145</v>
      </c>
      <c r="AU1385" s="149" t="s">
        <v>139</v>
      </c>
      <c r="AV1385" s="13" t="s">
        <v>139</v>
      </c>
      <c r="AW1385" s="13" t="s">
        <v>35</v>
      </c>
      <c r="AX1385" s="13" t="s">
        <v>73</v>
      </c>
      <c r="AY1385" s="149" t="s">
        <v>131</v>
      </c>
    </row>
    <row r="1386" spans="2:65" s="12" customFormat="1" ht="10.199999999999999">
      <c r="B1386" s="142"/>
      <c r="D1386" s="136" t="s">
        <v>145</v>
      </c>
      <c r="E1386" s="143" t="s">
        <v>19</v>
      </c>
      <c r="F1386" s="144" t="s">
        <v>1370</v>
      </c>
      <c r="H1386" s="143" t="s">
        <v>19</v>
      </c>
      <c r="I1386" s="145"/>
      <c r="L1386" s="142"/>
      <c r="M1386" s="146"/>
      <c r="T1386" s="147"/>
      <c r="AT1386" s="143" t="s">
        <v>145</v>
      </c>
      <c r="AU1386" s="143" t="s">
        <v>139</v>
      </c>
      <c r="AV1386" s="12" t="s">
        <v>14</v>
      </c>
      <c r="AW1386" s="12" t="s">
        <v>35</v>
      </c>
      <c r="AX1386" s="12" t="s">
        <v>73</v>
      </c>
      <c r="AY1386" s="143" t="s">
        <v>131</v>
      </c>
    </row>
    <row r="1387" spans="2:65" s="13" customFormat="1" ht="10.199999999999999">
      <c r="B1387" s="148"/>
      <c r="D1387" s="136" t="s">
        <v>145</v>
      </c>
      <c r="E1387" s="149" t="s">
        <v>19</v>
      </c>
      <c r="F1387" s="150" t="s">
        <v>1371</v>
      </c>
      <c r="H1387" s="151">
        <v>35</v>
      </c>
      <c r="I1387" s="152"/>
      <c r="L1387" s="148"/>
      <c r="M1387" s="153"/>
      <c r="T1387" s="154"/>
      <c r="AT1387" s="149" t="s">
        <v>145</v>
      </c>
      <c r="AU1387" s="149" t="s">
        <v>139</v>
      </c>
      <c r="AV1387" s="13" t="s">
        <v>139</v>
      </c>
      <c r="AW1387" s="13" t="s">
        <v>35</v>
      </c>
      <c r="AX1387" s="13" t="s">
        <v>73</v>
      </c>
      <c r="AY1387" s="149" t="s">
        <v>131</v>
      </c>
    </row>
    <row r="1388" spans="2:65" s="12" customFormat="1" ht="10.199999999999999">
      <c r="B1388" s="142"/>
      <c r="D1388" s="136" t="s">
        <v>145</v>
      </c>
      <c r="E1388" s="143" t="s">
        <v>19</v>
      </c>
      <c r="F1388" s="144" t="s">
        <v>1372</v>
      </c>
      <c r="H1388" s="143" t="s">
        <v>19</v>
      </c>
      <c r="I1388" s="145"/>
      <c r="L1388" s="142"/>
      <c r="M1388" s="146"/>
      <c r="T1388" s="147"/>
      <c r="AT1388" s="143" t="s">
        <v>145</v>
      </c>
      <c r="AU1388" s="143" t="s">
        <v>139</v>
      </c>
      <c r="AV1388" s="12" t="s">
        <v>14</v>
      </c>
      <c r="AW1388" s="12" t="s">
        <v>35</v>
      </c>
      <c r="AX1388" s="12" t="s">
        <v>73</v>
      </c>
      <c r="AY1388" s="143" t="s">
        <v>131</v>
      </c>
    </row>
    <row r="1389" spans="2:65" s="13" customFormat="1" ht="10.199999999999999">
      <c r="B1389" s="148"/>
      <c r="D1389" s="136" t="s">
        <v>145</v>
      </c>
      <c r="E1389" s="149" t="s">
        <v>19</v>
      </c>
      <c r="F1389" s="150" t="s">
        <v>297</v>
      </c>
      <c r="H1389" s="151">
        <v>20</v>
      </c>
      <c r="I1389" s="152"/>
      <c r="L1389" s="148"/>
      <c r="M1389" s="153"/>
      <c r="T1389" s="154"/>
      <c r="AT1389" s="149" t="s">
        <v>145</v>
      </c>
      <c r="AU1389" s="149" t="s">
        <v>139</v>
      </c>
      <c r="AV1389" s="13" t="s">
        <v>139</v>
      </c>
      <c r="AW1389" s="13" t="s">
        <v>35</v>
      </c>
      <c r="AX1389" s="13" t="s">
        <v>73</v>
      </c>
      <c r="AY1389" s="149" t="s">
        <v>131</v>
      </c>
    </row>
    <row r="1390" spans="2:65" s="14" customFormat="1" ht="10.199999999999999">
      <c r="B1390" s="155"/>
      <c r="D1390" s="136" t="s">
        <v>145</v>
      </c>
      <c r="E1390" s="156" t="s">
        <v>19</v>
      </c>
      <c r="F1390" s="157" t="s">
        <v>166</v>
      </c>
      <c r="H1390" s="158">
        <v>285</v>
      </c>
      <c r="I1390" s="159"/>
      <c r="L1390" s="155"/>
      <c r="M1390" s="160"/>
      <c r="T1390" s="161"/>
      <c r="AT1390" s="156" t="s">
        <v>145</v>
      </c>
      <c r="AU1390" s="156" t="s">
        <v>139</v>
      </c>
      <c r="AV1390" s="14" t="s">
        <v>138</v>
      </c>
      <c r="AW1390" s="14" t="s">
        <v>35</v>
      </c>
      <c r="AX1390" s="14" t="s">
        <v>14</v>
      </c>
      <c r="AY1390" s="156" t="s">
        <v>131</v>
      </c>
    </row>
    <row r="1391" spans="2:65" s="1" customFormat="1" ht="24.15" customHeight="1">
      <c r="B1391" s="32"/>
      <c r="C1391" s="123" t="s">
        <v>1373</v>
      </c>
      <c r="D1391" s="123" t="s">
        <v>133</v>
      </c>
      <c r="E1391" s="124" t="s">
        <v>1374</v>
      </c>
      <c r="F1391" s="125" t="s">
        <v>1375</v>
      </c>
      <c r="G1391" s="126" t="s">
        <v>918</v>
      </c>
      <c r="H1391" s="172"/>
      <c r="I1391" s="128"/>
      <c r="J1391" s="129">
        <f>ROUND(I1391*H1391,2)</f>
        <v>0</v>
      </c>
      <c r="K1391" s="125" t="s">
        <v>137</v>
      </c>
      <c r="L1391" s="32"/>
      <c r="M1391" s="130" t="s">
        <v>19</v>
      </c>
      <c r="N1391" s="131" t="s">
        <v>45</v>
      </c>
      <c r="P1391" s="132">
        <f>O1391*H1391</f>
        <v>0</v>
      </c>
      <c r="Q1391" s="132">
        <v>0</v>
      </c>
      <c r="R1391" s="132">
        <f>Q1391*H1391</f>
        <v>0</v>
      </c>
      <c r="S1391" s="132">
        <v>0</v>
      </c>
      <c r="T1391" s="133">
        <f>S1391*H1391</f>
        <v>0</v>
      </c>
      <c r="AR1391" s="134" t="s">
        <v>253</v>
      </c>
      <c r="AT1391" s="134" t="s">
        <v>133</v>
      </c>
      <c r="AU1391" s="134" t="s">
        <v>139</v>
      </c>
      <c r="AY1391" s="17" t="s">
        <v>131</v>
      </c>
      <c r="BE1391" s="135">
        <f>IF(N1391="základní",J1391,0)</f>
        <v>0</v>
      </c>
      <c r="BF1391" s="135">
        <f>IF(N1391="snížená",J1391,0)</f>
        <v>0</v>
      </c>
      <c r="BG1391" s="135">
        <f>IF(N1391="zákl. přenesená",J1391,0)</f>
        <v>0</v>
      </c>
      <c r="BH1391" s="135">
        <f>IF(N1391="sníž. přenesená",J1391,0)</f>
        <v>0</v>
      </c>
      <c r="BI1391" s="135">
        <f>IF(N1391="nulová",J1391,0)</f>
        <v>0</v>
      </c>
      <c r="BJ1391" s="17" t="s">
        <v>139</v>
      </c>
      <c r="BK1391" s="135">
        <f>ROUND(I1391*H1391,2)</f>
        <v>0</v>
      </c>
      <c r="BL1391" s="17" t="s">
        <v>253</v>
      </c>
      <c r="BM1391" s="134" t="s">
        <v>1376</v>
      </c>
    </row>
    <row r="1392" spans="2:65" s="1" customFormat="1" ht="28.8">
      <c r="B1392" s="32"/>
      <c r="D1392" s="136" t="s">
        <v>141</v>
      </c>
      <c r="F1392" s="137" t="s">
        <v>1377</v>
      </c>
      <c r="I1392" s="138"/>
      <c r="L1392" s="32"/>
      <c r="M1392" s="139"/>
      <c r="T1392" s="53"/>
      <c r="AT1392" s="17" t="s">
        <v>141</v>
      </c>
      <c r="AU1392" s="17" t="s">
        <v>139</v>
      </c>
    </row>
    <row r="1393" spans="2:65" s="1" customFormat="1" ht="10.199999999999999">
      <c r="B1393" s="32"/>
      <c r="D1393" s="140" t="s">
        <v>143</v>
      </c>
      <c r="F1393" s="141" t="s">
        <v>1378</v>
      </c>
      <c r="I1393" s="138"/>
      <c r="L1393" s="32"/>
      <c r="M1393" s="139"/>
      <c r="T1393" s="53"/>
      <c r="AT1393" s="17" t="s">
        <v>143</v>
      </c>
      <c r="AU1393" s="17" t="s">
        <v>139</v>
      </c>
    </row>
    <row r="1394" spans="2:65" s="11" customFormat="1" ht="22.8" customHeight="1">
      <c r="B1394" s="111"/>
      <c r="D1394" s="112" t="s">
        <v>72</v>
      </c>
      <c r="E1394" s="121" t="s">
        <v>1379</v>
      </c>
      <c r="F1394" s="121" t="s">
        <v>1380</v>
      </c>
      <c r="I1394" s="114"/>
      <c r="J1394" s="122">
        <f>BK1394</f>
        <v>0</v>
      </c>
      <c r="L1394" s="111"/>
      <c r="M1394" s="116"/>
      <c r="P1394" s="117">
        <f>SUM(P1395:P1454)</f>
        <v>0</v>
      </c>
      <c r="R1394" s="117">
        <f>SUM(R1395:R1454)</f>
        <v>0.80747999999999986</v>
      </c>
      <c r="T1394" s="118">
        <f>SUM(T1395:T1454)</f>
        <v>2.2778399999999999</v>
      </c>
      <c r="AR1394" s="112" t="s">
        <v>139</v>
      </c>
      <c r="AT1394" s="119" t="s">
        <v>72</v>
      </c>
      <c r="AU1394" s="119" t="s">
        <v>14</v>
      </c>
      <c r="AY1394" s="112" t="s">
        <v>131</v>
      </c>
      <c r="BK1394" s="120">
        <f>SUM(BK1395:BK1454)</f>
        <v>0</v>
      </c>
    </row>
    <row r="1395" spans="2:65" s="1" customFormat="1" ht="16.5" customHeight="1">
      <c r="B1395" s="32"/>
      <c r="C1395" s="123" t="s">
        <v>1381</v>
      </c>
      <c r="D1395" s="123" t="s">
        <v>133</v>
      </c>
      <c r="E1395" s="124" t="s">
        <v>1382</v>
      </c>
      <c r="F1395" s="125" t="s">
        <v>1383</v>
      </c>
      <c r="G1395" s="126" t="s">
        <v>136</v>
      </c>
      <c r="H1395" s="127">
        <v>18</v>
      </c>
      <c r="I1395" s="128"/>
      <c r="J1395" s="129">
        <f>ROUND(I1395*H1395,2)</f>
        <v>0</v>
      </c>
      <c r="K1395" s="125" t="s">
        <v>137</v>
      </c>
      <c r="L1395" s="32"/>
      <c r="M1395" s="130" t="s">
        <v>19</v>
      </c>
      <c r="N1395" s="131" t="s">
        <v>45</v>
      </c>
      <c r="P1395" s="132">
        <f>O1395*H1395</f>
        <v>0</v>
      </c>
      <c r="Q1395" s="132">
        <v>2.9999999999999997E-4</v>
      </c>
      <c r="R1395" s="132">
        <f>Q1395*H1395</f>
        <v>5.3999999999999994E-3</v>
      </c>
      <c r="S1395" s="132">
        <v>0</v>
      </c>
      <c r="T1395" s="133">
        <f>S1395*H1395</f>
        <v>0</v>
      </c>
      <c r="AR1395" s="134" t="s">
        <v>253</v>
      </c>
      <c r="AT1395" s="134" t="s">
        <v>133</v>
      </c>
      <c r="AU1395" s="134" t="s">
        <v>139</v>
      </c>
      <c r="AY1395" s="17" t="s">
        <v>131</v>
      </c>
      <c r="BE1395" s="135">
        <f>IF(N1395="základní",J1395,0)</f>
        <v>0</v>
      </c>
      <c r="BF1395" s="135">
        <f>IF(N1395="snížená",J1395,0)</f>
        <v>0</v>
      </c>
      <c r="BG1395" s="135">
        <f>IF(N1395="zákl. přenesená",J1395,0)</f>
        <v>0</v>
      </c>
      <c r="BH1395" s="135">
        <f>IF(N1395="sníž. přenesená",J1395,0)</f>
        <v>0</v>
      </c>
      <c r="BI1395" s="135">
        <f>IF(N1395="nulová",J1395,0)</f>
        <v>0</v>
      </c>
      <c r="BJ1395" s="17" t="s">
        <v>139</v>
      </c>
      <c r="BK1395" s="135">
        <f>ROUND(I1395*H1395,2)</f>
        <v>0</v>
      </c>
      <c r="BL1395" s="17" t="s">
        <v>253</v>
      </c>
      <c r="BM1395" s="134" t="s">
        <v>1384</v>
      </c>
    </row>
    <row r="1396" spans="2:65" s="1" customFormat="1" ht="19.2">
      <c r="B1396" s="32"/>
      <c r="D1396" s="136" t="s">
        <v>141</v>
      </c>
      <c r="F1396" s="137" t="s">
        <v>1385</v>
      </c>
      <c r="I1396" s="138"/>
      <c r="L1396" s="32"/>
      <c r="M1396" s="139"/>
      <c r="T1396" s="53"/>
      <c r="AT1396" s="17" t="s">
        <v>141</v>
      </c>
      <c r="AU1396" s="17" t="s">
        <v>139</v>
      </c>
    </row>
    <row r="1397" spans="2:65" s="1" customFormat="1" ht="10.199999999999999">
      <c r="B1397" s="32"/>
      <c r="D1397" s="140" t="s">
        <v>143</v>
      </c>
      <c r="F1397" s="141" t="s">
        <v>1386</v>
      </c>
      <c r="I1397" s="138"/>
      <c r="L1397" s="32"/>
      <c r="M1397" s="139"/>
      <c r="T1397" s="53"/>
      <c r="AT1397" s="17" t="s">
        <v>143</v>
      </c>
      <c r="AU1397" s="17" t="s">
        <v>139</v>
      </c>
    </row>
    <row r="1398" spans="2:65" s="12" customFormat="1" ht="10.199999999999999">
      <c r="B1398" s="142"/>
      <c r="D1398" s="136" t="s">
        <v>145</v>
      </c>
      <c r="E1398" s="143" t="s">
        <v>19</v>
      </c>
      <c r="F1398" s="144" t="s">
        <v>669</v>
      </c>
      <c r="H1398" s="143" t="s">
        <v>19</v>
      </c>
      <c r="I1398" s="145"/>
      <c r="L1398" s="142"/>
      <c r="M1398" s="146"/>
      <c r="T1398" s="147"/>
      <c r="AT1398" s="143" t="s">
        <v>145</v>
      </c>
      <c r="AU1398" s="143" t="s">
        <v>139</v>
      </c>
      <c r="AV1398" s="12" t="s">
        <v>14</v>
      </c>
      <c r="AW1398" s="12" t="s">
        <v>35</v>
      </c>
      <c r="AX1398" s="12" t="s">
        <v>73</v>
      </c>
      <c r="AY1398" s="143" t="s">
        <v>131</v>
      </c>
    </row>
    <row r="1399" spans="2:65" s="13" customFormat="1" ht="10.199999999999999">
      <c r="B1399" s="148"/>
      <c r="D1399" s="136" t="s">
        <v>145</v>
      </c>
      <c r="E1399" s="149" t="s">
        <v>19</v>
      </c>
      <c r="F1399" s="150" t="s">
        <v>1387</v>
      </c>
      <c r="H1399" s="151">
        <v>18</v>
      </c>
      <c r="I1399" s="152"/>
      <c r="L1399" s="148"/>
      <c r="M1399" s="153"/>
      <c r="T1399" s="154"/>
      <c r="AT1399" s="149" t="s">
        <v>145</v>
      </c>
      <c r="AU1399" s="149" t="s">
        <v>139</v>
      </c>
      <c r="AV1399" s="13" t="s">
        <v>139</v>
      </c>
      <c r="AW1399" s="13" t="s">
        <v>35</v>
      </c>
      <c r="AX1399" s="13" t="s">
        <v>14</v>
      </c>
      <c r="AY1399" s="149" t="s">
        <v>131</v>
      </c>
    </row>
    <row r="1400" spans="2:65" s="1" customFormat="1" ht="24.15" customHeight="1">
      <c r="B1400" s="32"/>
      <c r="C1400" s="123" t="s">
        <v>931</v>
      </c>
      <c r="D1400" s="123" t="s">
        <v>133</v>
      </c>
      <c r="E1400" s="124" t="s">
        <v>1388</v>
      </c>
      <c r="F1400" s="125" t="s">
        <v>1389</v>
      </c>
      <c r="G1400" s="126" t="s">
        <v>402</v>
      </c>
      <c r="H1400" s="127">
        <v>24</v>
      </c>
      <c r="I1400" s="128"/>
      <c r="J1400" s="129">
        <f>ROUND(I1400*H1400,2)</f>
        <v>0</v>
      </c>
      <c r="K1400" s="125" t="s">
        <v>137</v>
      </c>
      <c r="L1400" s="32"/>
      <c r="M1400" s="130" t="s">
        <v>19</v>
      </c>
      <c r="N1400" s="131" t="s">
        <v>45</v>
      </c>
      <c r="P1400" s="132">
        <f>O1400*H1400</f>
        <v>0</v>
      </c>
      <c r="Q1400" s="132">
        <v>0</v>
      </c>
      <c r="R1400" s="132">
        <f>Q1400*H1400</f>
        <v>0</v>
      </c>
      <c r="S1400" s="132">
        <v>1.174E-2</v>
      </c>
      <c r="T1400" s="133">
        <f>S1400*H1400</f>
        <v>0.28176000000000001</v>
      </c>
      <c r="AR1400" s="134" t="s">
        <v>253</v>
      </c>
      <c r="AT1400" s="134" t="s">
        <v>133</v>
      </c>
      <c r="AU1400" s="134" t="s">
        <v>139</v>
      </c>
      <c r="AY1400" s="17" t="s">
        <v>131</v>
      </c>
      <c r="BE1400" s="135">
        <f>IF(N1400="základní",J1400,0)</f>
        <v>0</v>
      </c>
      <c r="BF1400" s="135">
        <f>IF(N1400="snížená",J1400,0)</f>
        <v>0</v>
      </c>
      <c r="BG1400" s="135">
        <f>IF(N1400="zákl. přenesená",J1400,0)</f>
        <v>0</v>
      </c>
      <c r="BH1400" s="135">
        <f>IF(N1400="sníž. přenesená",J1400,0)</f>
        <v>0</v>
      </c>
      <c r="BI1400" s="135">
        <f>IF(N1400="nulová",J1400,0)</f>
        <v>0</v>
      </c>
      <c r="BJ1400" s="17" t="s">
        <v>139</v>
      </c>
      <c r="BK1400" s="135">
        <f>ROUND(I1400*H1400,2)</f>
        <v>0</v>
      </c>
      <c r="BL1400" s="17" t="s">
        <v>253</v>
      </c>
      <c r="BM1400" s="134" t="s">
        <v>1390</v>
      </c>
    </row>
    <row r="1401" spans="2:65" s="1" customFormat="1" ht="19.2">
      <c r="B1401" s="32"/>
      <c r="D1401" s="136" t="s">
        <v>141</v>
      </c>
      <c r="F1401" s="137" t="s">
        <v>1389</v>
      </c>
      <c r="I1401" s="138"/>
      <c r="L1401" s="32"/>
      <c r="M1401" s="139"/>
      <c r="T1401" s="53"/>
      <c r="AT1401" s="17" t="s">
        <v>141</v>
      </c>
      <c r="AU1401" s="17" t="s">
        <v>139</v>
      </c>
    </row>
    <row r="1402" spans="2:65" s="1" customFormat="1" ht="10.199999999999999">
      <c r="B1402" s="32"/>
      <c r="D1402" s="140" t="s">
        <v>143</v>
      </c>
      <c r="F1402" s="141" t="s">
        <v>1391</v>
      </c>
      <c r="I1402" s="138"/>
      <c r="L1402" s="32"/>
      <c r="M1402" s="139"/>
      <c r="T1402" s="53"/>
      <c r="AT1402" s="17" t="s">
        <v>143</v>
      </c>
      <c r="AU1402" s="17" t="s">
        <v>139</v>
      </c>
    </row>
    <row r="1403" spans="2:65" s="12" customFormat="1" ht="10.199999999999999">
      <c r="B1403" s="142"/>
      <c r="D1403" s="136" t="s">
        <v>145</v>
      </c>
      <c r="E1403" s="143" t="s">
        <v>19</v>
      </c>
      <c r="F1403" s="144" t="s">
        <v>1392</v>
      </c>
      <c r="H1403" s="143" t="s">
        <v>19</v>
      </c>
      <c r="I1403" s="145"/>
      <c r="L1403" s="142"/>
      <c r="M1403" s="146"/>
      <c r="T1403" s="147"/>
      <c r="AT1403" s="143" t="s">
        <v>145</v>
      </c>
      <c r="AU1403" s="143" t="s">
        <v>139</v>
      </c>
      <c r="AV1403" s="12" t="s">
        <v>14</v>
      </c>
      <c r="AW1403" s="12" t="s">
        <v>35</v>
      </c>
      <c r="AX1403" s="12" t="s">
        <v>73</v>
      </c>
      <c r="AY1403" s="143" t="s">
        <v>131</v>
      </c>
    </row>
    <row r="1404" spans="2:65" s="13" customFormat="1" ht="10.199999999999999">
      <c r="B1404" s="148"/>
      <c r="D1404" s="136" t="s">
        <v>145</v>
      </c>
      <c r="E1404" s="149" t="s">
        <v>19</v>
      </c>
      <c r="F1404" s="150" t="s">
        <v>1393</v>
      </c>
      <c r="H1404" s="151">
        <v>24</v>
      </c>
      <c r="I1404" s="152"/>
      <c r="L1404" s="148"/>
      <c r="M1404" s="153"/>
      <c r="T1404" s="154"/>
      <c r="AT1404" s="149" t="s">
        <v>145</v>
      </c>
      <c r="AU1404" s="149" t="s">
        <v>139</v>
      </c>
      <c r="AV1404" s="13" t="s">
        <v>139</v>
      </c>
      <c r="AW1404" s="13" t="s">
        <v>35</v>
      </c>
      <c r="AX1404" s="13" t="s">
        <v>14</v>
      </c>
      <c r="AY1404" s="149" t="s">
        <v>131</v>
      </c>
    </row>
    <row r="1405" spans="2:65" s="1" customFormat="1" ht="24.15" customHeight="1">
      <c r="B1405" s="32"/>
      <c r="C1405" s="123" t="s">
        <v>1394</v>
      </c>
      <c r="D1405" s="123" t="s">
        <v>133</v>
      </c>
      <c r="E1405" s="124" t="s">
        <v>1395</v>
      </c>
      <c r="F1405" s="125" t="s">
        <v>1396</v>
      </c>
      <c r="G1405" s="126" t="s">
        <v>402</v>
      </c>
      <c r="H1405" s="127">
        <v>24</v>
      </c>
      <c r="I1405" s="128"/>
      <c r="J1405" s="129">
        <f>ROUND(I1405*H1405,2)</f>
        <v>0</v>
      </c>
      <c r="K1405" s="125" t="s">
        <v>137</v>
      </c>
      <c r="L1405" s="32"/>
      <c r="M1405" s="130" t="s">
        <v>19</v>
      </c>
      <c r="N1405" s="131" t="s">
        <v>45</v>
      </c>
      <c r="P1405" s="132">
        <f>O1405*H1405</f>
        <v>0</v>
      </c>
      <c r="Q1405" s="132">
        <v>7.3999999999999999E-4</v>
      </c>
      <c r="R1405" s="132">
        <f>Q1405*H1405</f>
        <v>1.7759999999999998E-2</v>
      </c>
      <c r="S1405" s="132">
        <v>0</v>
      </c>
      <c r="T1405" s="133">
        <f>S1405*H1405</f>
        <v>0</v>
      </c>
      <c r="AR1405" s="134" t="s">
        <v>253</v>
      </c>
      <c r="AT1405" s="134" t="s">
        <v>133</v>
      </c>
      <c r="AU1405" s="134" t="s">
        <v>139</v>
      </c>
      <c r="AY1405" s="17" t="s">
        <v>131</v>
      </c>
      <c r="BE1405" s="135">
        <f>IF(N1405="základní",J1405,0)</f>
        <v>0</v>
      </c>
      <c r="BF1405" s="135">
        <f>IF(N1405="snížená",J1405,0)</f>
        <v>0</v>
      </c>
      <c r="BG1405" s="135">
        <f>IF(N1405="zákl. přenesená",J1405,0)</f>
        <v>0</v>
      </c>
      <c r="BH1405" s="135">
        <f>IF(N1405="sníž. přenesená",J1405,0)</f>
        <v>0</v>
      </c>
      <c r="BI1405" s="135">
        <f>IF(N1405="nulová",J1405,0)</f>
        <v>0</v>
      </c>
      <c r="BJ1405" s="17" t="s">
        <v>139</v>
      </c>
      <c r="BK1405" s="135">
        <f>ROUND(I1405*H1405,2)</f>
        <v>0</v>
      </c>
      <c r="BL1405" s="17" t="s">
        <v>253</v>
      </c>
      <c r="BM1405" s="134" t="s">
        <v>1397</v>
      </c>
    </row>
    <row r="1406" spans="2:65" s="1" customFormat="1" ht="19.2">
      <c r="B1406" s="32"/>
      <c r="D1406" s="136" t="s">
        <v>141</v>
      </c>
      <c r="F1406" s="137" t="s">
        <v>1398</v>
      </c>
      <c r="I1406" s="138"/>
      <c r="L1406" s="32"/>
      <c r="M1406" s="139"/>
      <c r="T1406" s="53"/>
      <c r="AT1406" s="17" t="s">
        <v>141</v>
      </c>
      <c r="AU1406" s="17" t="s">
        <v>139</v>
      </c>
    </row>
    <row r="1407" spans="2:65" s="1" customFormat="1" ht="10.199999999999999">
      <c r="B1407" s="32"/>
      <c r="D1407" s="140" t="s">
        <v>143</v>
      </c>
      <c r="F1407" s="141" t="s">
        <v>1399</v>
      </c>
      <c r="I1407" s="138"/>
      <c r="L1407" s="32"/>
      <c r="M1407" s="139"/>
      <c r="T1407" s="53"/>
      <c r="AT1407" s="17" t="s">
        <v>143</v>
      </c>
      <c r="AU1407" s="17" t="s">
        <v>139</v>
      </c>
    </row>
    <row r="1408" spans="2:65" s="12" customFormat="1" ht="10.199999999999999">
      <c r="B1408" s="142"/>
      <c r="D1408" s="136" t="s">
        <v>145</v>
      </c>
      <c r="E1408" s="143" t="s">
        <v>19</v>
      </c>
      <c r="F1408" s="144" t="s">
        <v>1392</v>
      </c>
      <c r="H1408" s="143" t="s">
        <v>19</v>
      </c>
      <c r="I1408" s="145"/>
      <c r="L1408" s="142"/>
      <c r="M1408" s="146"/>
      <c r="T1408" s="147"/>
      <c r="AT1408" s="143" t="s">
        <v>145</v>
      </c>
      <c r="AU1408" s="143" t="s">
        <v>139</v>
      </c>
      <c r="AV1408" s="12" t="s">
        <v>14</v>
      </c>
      <c r="AW1408" s="12" t="s">
        <v>35</v>
      </c>
      <c r="AX1408" s="12" t="s">
        <v>73</v>
      </c>
      <c r="AY1408" s="143" t="s">
        <v>131</v>
      </c>
    </row>
    <row r="1409" spans="2:65" s="13" customFormat="1" ht="10.199999999999999">
      <c r="B1409" s="148"/>
      <c r="D1409" s="136" t="s">
        <v>145</v>
      </c>
      <c r="E1409" s="149" t="s">
        <v>19</v>
      </c>
      <c r="F1409" s="150" t="s">
        <v>1393</v>
      </c>
      <c r="H1409" s="151">
        <v>24</v>
      </c>
      <c r="I1409" s="152"/>
      <c r="L1409" s="148"/>
      <c r="M1409" s="153"/>
      <c r="T1409" s="154"/>
      <c r="AT1409" s="149" t="s">
        <v>145</v>
      </c>
      <c r="AU1409" s="149" t="s">
        <v>139</v>
      </c>
      <c r="AV1409" s="13" t="s">
        <v>139</v>
      </c>
      <c r="AW1409" s="13" t="s">
        <v>35</v>
      </c>
      <c r="AX1409" s="13" t="s">
        <v>14</v>
      </c>
      <c r="AY1409" s="149" t="s">
        <v>131</v>
      </c>
    </row>
    <row r="1410" spans="2:65" s="1" customFormat="1" ht="24.15" customHeight="1">
      <c r="B1410" s="32"/>
      <c r="C1410" s="162" t="s">
        <v>1400</v>
      </c>
      <c r="D1410" s="162" t="s">
        <v>218</v>
      </c>
      <c r="E1410" s="163" t="s">
        <v>1401</v>
      </c>
      <c r="F1410" s="164" t="s">
        <v>1402</v>
      </c>
      <c r="G1410" s="165" t="s">
        <v>263</v>
      </c>
      <c r="H1410" s="166">
        <v>88</v>
      </c>
      <c r="I1410" s="167"/>
      <c r="J1410" s="168">
        <f>ROUND(I1410*H1410,2)</f>
        <v>0</v>
      </c>
      <c r="K1410" s="164" t="s">
        <v>137</v>
      </c>
      <c r="L1410" s="169"/>
      <c r="M1410" s="170" t="s">
        <v>19</v>
      </c>
      <c r="N1410" s="171" t="s">
        <v>45</v>
      </c>
      <c r="P1410" s="132">
        <f>O1410*H1410</f>
        <v>0</v>
      </c>
      <c r="Q1410" s="132">
        <v>4.4999999999999999E-4</v>
      </c>
      <c r="R1410" s="132">
        <f>Q1410*H1410</f>
        <v>3.9599999999999996E-2</v>
      </c>
      <c r="S1410" s="132">
        <v>0</v>
      </c>
      <c r="T1410" s="133">
        <f>S1410*H1410</f>
        <v>0</v>
      </c>
      <c r="AR1410" s="134" t="s">
        <v>427</v>
      </c>
      <c r="AT1410" s="134" t="s">
        <v>218</v>
      </c>
      <c r="AU1410" s="134" t="s">
        <v>139</v>
      </c>
      <c r="AY1410" s="17" t="s">
        <v>131</v>
      </c>
      <c r="BE1410" s="135">
        <f>IF(N1410="základní",J1410,0)</f>
        <v>0</v>
      </c>
      <c r="BF1410" s="135">
        <f>IF(N1410="snížená",J1410,0)</f>
        <v>0</v>
      </c>
      <c r="BG1410" s="135">
        <f>IF(N1410="zákl. přenesená",J1410,0)</f>
        <v>0</v>
      </c>
      <c r="BH1410" s="135">
        <f>IF(N1410="sníž. přenesená",J1410,0)</f>
        <v>0</v>
      </c>
      <c r="BI1410" s="135">
        <f>IF(N1410="nulová",J1410,0)</f>
        <v>0</v>
      </c>
      <c r="BJ1410" s="17" t="s">
        <v>139</v>
      </c>
      <c r="BK1410" s="135">
        <f>ROUND(I1410*H1410,2)</f>
        <v>0</v>
      </c>
      <c r="BL1410" s="17" t="s">
        <v>253</v>
      </c>
      <c r="BM1410" s="134" t="s">
        <v>1403</v>
      </c>
    </row>
    <row r="1411" spans="2:65" s="1" customFormat="1" ht="19.2">
      <c r="B1411" s="32"/>
      <c r="D1411" s="136" t="s">
        <v>141</v>
      </c>
      <c r="F1411" s="137" t="s">
        <v>1402</v>
      </c>
      <c r="I1411" s="138"/>
      <c r="L1411" s="32"/>
      <c r="M1411" s="139"/>
      <c r="T1411" s="53"/>
      <c r="AT1411" s="17" t="s">
        <v>141</v>
      </c>
      <c r="AU1411" s="17" t="s">
        <v>139</v>
      </c>
    </row>
    <row r="1412" spans="2:65" s="13" customFormat="1" ht="10.199999999999999">
      <c r="B1412" s="148"/>
      <c r="D1412" s="136" t="s">
        <v>145</v>
      </c>
      <c r="E1412" s="149" t="s">
        <v>19</v>
      </c>
      <c r="F1412" s="150" t="s">
        <v>1404</v>
      </c>
      <c r="H1412" s="151">
        <v>80</v>
      </c>
      <c r="I1412" s="152"/>
      <c r="L1412" s="148"/>
      <c r="M1412" s="153"/>
      <c r="T1412" s="154"/>
      <c r="AT1412" s="149" t="s">
        <v>145</v>
      </c>
      <c r="AU1412" s="149" t="s">
        <v>139</v>
      </c>
      <c r="AV1412" s="13" t="s">
        <v>139</v>
      </c>
      <c r="AW1412" s="13" t="s">
        <v>35</v>
      </c>
      <c r="AX1412" s="13" t="s">
        <v>14</v>
      </c>
      <c r="AY1412" s="149" t="s">
        <v>131</v>
      </c>
    </row>
    <row r="1413" spans="2:65" s="13" customFormat="1" ht="10.199999999999999">
      <c r="B1413" s="148"/>
      <c r="D1413" s="136" t="s">
        <v>145</v>
      </c>
      <c r="F1413" s="150" t="s">
        <v>882</v>
      </c>
      <c r="H1413" s="151">
        <v>88</v>
      </c>
      <c r="I1413" s="152"/>
      <c r="L1413" s="148"/>
      <c r="M1413" s="153"/>
      <c r="T1413" s="154"/>
      <c r="AT1413" s="149" t="s">
        <v>145</v>
      </c>
      <c r="AU1413" s="149" t="s">
        <v>139</v>
      </c>
      <c r="AV1413" s="13" t="s">
        <v>139</v>
      </c>
      <c r="AW1413" s="13" t="s">
        <v>4</v>
      </c>
      <c r="AX1413" s="13" t="s">
        <v>14</v>
      </c>
      <c r="AY1413" s="149" t="s">
        <v>131</v>
      </c>
    </row>
    <row r="1414" spans="2:65" s="1" customFormat="1" ht="24.15" customHeight="1">
      <c r="B1414" s="32"/>
      <c r="C1414" s="123" t="s">
        <v>1405</v>
      </c>
      <c r="D1414" s="123" t="s">
        <v>133</v>
      </c>
      <c r="E1414" s="124" t="s">
        <v>1406</v>
      </c>
      <c r="F1414" s="125" t="s">
        <v>1407</v>
      </c>
      <c r="G1414" s="126" t="s">
        <v>136</v>
      </c>
      <c r="H1414" s="127">
        <v>24</v>
      </c>
      <c r="I1414" s="128"/>
      <c r="J1414" s="129">
        <f>ROUND(I1414*H1414,2)</f>
        <v>0</v>
      </c>
      <c r="K1414" s="125" t="s">
        <v>137</v>
      </c>
      <c r="L1414" s="32"/>
      <c r="M1414" s="130" t="s">
        <v>19</v>
      </c>
      <c r="N1414" s="131" t="s">
        <v>45</v>
      </c>
      <c r="P1414" s="132">
        <f>O1414*H1414</f>
        <v>0</v>
      </c>
      <c r="Q1414" s="132">
        <v>0</v>
      </c>
      <c r="R1414" s="132">
        <f>Q1414*H1414</f>
        <v>0</v>
      </c>
      <c r="S1414" s="132">
        <v>8.3169999999999994E-2</v>
      </c>
      <c r="T1414" s="133">
        <f>S1414*H1414</f>
        <v>1.9960799999999999</v>
      </c>
      <c r="AR1414" s="134" t="s">
        <v>253</v>
      </c>
      <c r="AT1414" s="134" t="s">
        <v>133</v>
      </c>
      <c r="AU1414" s="134" t="s">
        <v>139</v>
      </c>
      <c r="AY1414" s="17" t="s">
        <v>131</v>
      </c>
      <c r="BE1414" s="135">
        <f>IF(N1414="základní",J1414,0)</f>
        <v>0</v>
      </c>
      <c r="BF1414" s="135">
        <f>IF(N1414="snížená",J1414,0)</f>
        <v>0</v>
      </c>
      <c r="BG1414" s="135">
        <f>IF(N1414="zákl. přenesená",J1414,0)</f>
        <v>0</v>
      </c>
      <c r="BH1414" s="135">
        <f>IF(N1414="sníž. přenesená",J1414,0)</f>
        <v>0</v>
      </c>
      <c r="BI1414" s="135">
        <f>IF(N1414="nulová",J1414,0)</f>
        <v>0</v>
      </c>
      <c r="BJ1414" s="17" t="s">
        <v>139</v>
      </c>
      <c r="BK1414" s="135">
        <f>ROUND(I1414*H1414,2)</f>
        <v>0</v>
      </c>
      <c r="BL1414" s="17" t="s">
        <v>253</v>
      </c>
      <c r="BM1414" s="134" t="s">
        <v>1408</v>
      </c>
    </row>
    <row r="1415" spans="2:65" s="1" customFormat="1" ht="10.199999999999999">
      <c r="B1415" s="32"/>
      <c r="D1415" s="136" t="s">
        <v>141</v>
      </c>
      <c r="F1415" s="137" t="s">
        <v>1407</v>
      </c>
      <c r="I1415" s="138"/>
      <c r="L1415" s="32"/>
      <c r="M1415" s="139"/>
      <c r="T1415" s="53"/>
      <c r="AT1415" s="17" t="s">
        <v>141</v>
      </c>
      <c r="AU1415" s="17" t="s">
        <v>139</v>
      </c>
    </row>
    <row r="1416" spans="2:65" s="1" customFormat="1" ht="10.199999999999999">
      <c r="B1416" s="32"/>
      <c r="D1416" s="140" t="s">
        <v>143</v>
      </c>
      <c r="F1416" s="141" t="s">
        <v>1409</v>
      </c>
      <c r="I1416" s="138"/>
      <c r="L1416" s="32"/>
      <c r="M1416" s="139"/>
      <c r="T1416" s="53"/>
      <c r="AT1416" s="17" t="s">
        <v>143</v>
      </c>
      <c r="AU1416" s="17" t="s">
        <v>139</v>
      </c>
    </row>
    <row r="1417" spans="2:65" s="12" customFormat="1" ht="10.199999999999999">
      <c r="B1417" s="142"/>
      <c r="D1417" s="136" t="s">
        <v>145</v>
      </c>
      <c r="E1417" s="143" t="s">
        <v>19</v>
      </c>
      <c r="F1417" s="144" t="s">
        <v>1392</v>
      </c>
      <c r="H1417" s="143" t="s">
        <v>19</v>
      </c>
      <c r="I1417" s="145"/>
      <c r="L1417" s="142"/>
      <c r="M1417" s="146"/>
      <c r="T1417" s="147"/>
      <c r="AT1417" s="143" t="s">
        <v>145</v>
      </c>
      <c r="AU1417" s="143" t="s">
        <v>139</v>
      </c>
      <c r="AV1417" s="12" t="s">
        <v>14</v>
      </c>
      <c r="AW1417" s="12" t="s">
        <v>35</v>
      </c>
      <c r="AX1417" s="12" t="s">
        <v>73</v>
      </c>
      <c r="AY1417" s="143" t="s">
        <v>131</v>
      </c>
    </row>
    <row r="1418" spans="2:65" s="13" customFormat="1" ht="10.199999999999999">
      <c r="B1418" s="148"/>
      <c r="D1418" s="136" t="s">
        <v>145</v>
      </c>
      <c r="E1418" s="149" t="s">
        <v>19</v>
      </c>
      <c r="F1418" s="150" t="s">
        <v>641</v>
      </c>
      <c r="H1418" s="151">
        <v>24</v>
      </c>
      <c r="I1418" s="152"/>
      <c r="L1418" s="148"/>
      <c r="M1418" s="153"/>
      <c r="T1418" s="154"/>
      <c r="AT1418" s="149" t="s">
        <v>145</v>
      </c>
      <c r="AU1418" s="149" t="s">
        <v>139</v>
      </c>
      <c r="AV1418" s="13" t="s">
        <v>139</v>
      </c>
      <c r="AW1418" s="13" t="s">
        <v>35</v>
      </c>
      <c r="AX1418" s="13" t="s">
        <v>14</v>
      </c>
      <c r="AY1418" s="149" t="s">
        <v>131</v>
      </c>
    </row>
    <row r="1419" spans="2:65" s="1" customFormat="1" ht="37.799999999999997" customHeight="1">
      <c r="B1419" s="32"/>
      <c r="C1419" s="123" t="s">
        <v>1410</v>
      </c>
      <c r="D1419" s="123" t="s">
        <v>133</v>
      </c>
      <c r="E1419" s="124" t="s">
        <v>1411</v>
      </c>
      <c r="F1419" s="125" t="s">
        <v>1412</v>
      </c>
      <c r="G1419" s="126" t="s">
        <v>136</v>
      </c>
      <c r="H1419" s="127">
        <v>24</v>
      </c>
      <c r="I1419" s="128"/>
      <c r="J1419" s="129">
        <f>ROUND(I1419*H1419,2)</f>
        <v>0</v>
      </c>
      <c r="K1419" s="125" t="s">
        <v>137</v>
      </c>
      <c r="L1419" s="32"/>
      <c r="M1419" s="130" t="s">
        <v>19</v>
      </c>
      <c r="N1419" s="131" t="s">
        <v>45</v>
      </c>
      <c r="P1419" s="132">
        <f>O1419*H1419</f>
        <v>0</v>
      </c>
      <c r="Q1419" s="132">
        <v>6.8900000000000003E-3</v>
      </c>
      <c r="R1419" s="132">
        <f>Q1419*H1419</f>
        <v>0.16536000000000001</v>
      </c>
      <c r="S1419" s="132">
        <v>0</v>
      </c>
      <c r="T1419" s="133">
        <f>S1419*H1419</f>
        <v>0</v>
      </c>
      <c r="AR1419" s="134" t="s">
        <v>253</v>
      </c>
      <c r="AT1419" s="134" t="s">
        <v>133</v>
      </c>
      <c r="AU1419" s="134" t="s">
        <v>139</v>
      </c>
      <c r="AY1419" s="17" t="s">
        <v>131</v>
      </c>
      <c r="BE1419" s="135">
        <f>IF(N1419="základní",J1419,0)</f>
        <v>0</v>
      </c>
      <c r="BF1419" s="135">
        <f>IF(N1419="snížená",J1419,0)</f>
        <v>0</v>
      </c>
      <c r="BG1419" s="135">
        <f>IF(N1419="zákl. přenesená",J1419,0)</f>
        <v>0</v>
      </c>
      <c r="BH1419" s="135">
        <f>IF(N1419="sníž. přenesená",J1419,0)</f>
        <v>0</v>
      </c>
      <c r="BI1419" s="135">
        <f>IF(N1419="nulová",J1419,0)</f>
        <v>0</v>
      </c>
      <c r="BJ1419" s="17" t="s">
        <v>139</v>
      </c>
      <c r="BK1419" s="135">
        <f>ROUND(I1419*H1419,2)</f>
        <v>0</v>
      </c>
      <c r="BL1419" s="17" t="s">
        <v>253</v>
      </c>
      <c r="BM1419" s="134" t="s">
        <v>1413</v>
      </c>
    </row>
    <row r="1420" spans="2:65" s="1" customFormat="1" ht="38.4">
      <c r="B1420" s="32"/>
      <c r="D1420" s="136" t="s">
        <v>141</v>
      </c>
      <c r="F1420" s="137" t="s">
        <v>1414</v>
      </c>
      <c r="I1420" s="138"/>
      <c r="L1420" s="32"/>
      <c r="M1420" s="139"/>
      <c r="T1420" s="53"/>
      <c r="AT1420" s="17" t="s">
        <v>141</v>
      </c>
      <c r="AU1420" s="17" t="s">
        <v>139</v>
      </c>
    </row>
    <row r="1421" spans="2:65" s="1" customFormat="1" ht="10.199999999999999">
      <c r="B1421" s="32"/>
      <c r="D1421" s="140" t="s">
        <v>143</v>
      </c>
      <c r="F1421" s="141" t="s">
        <v>1415</v>
      </c>
      <c r="I1421" s="138"/>
      <c r="L1421" s="32"/>
      <c r="M1421" s="139"/>
      <c r="T1421" s="53"/>
      <c r="AT1421" s="17" t="s">
        <v>143</v>
      </c>
      <c r="AU1421" s="17" t="s">
        <v>139</v>
      </c>
    </row>
    <row r="1422" spans="2:65" s="12" customFormat="1" ht="10.199999999999999">
      <c r="B1422" s="142"/>
      <c r="D1422" s="136" t="s">
        <v>145</v>
      </c>
      <c r="E1422" s="143" t="s">
        <v>19</v>
      </c>
      <c r="F1422" s="144" t="s">
        <v>1392</v>
      </c>
      <c r="H1422" s="143" t="s">
        <v>19</v>
      </c>
      <c r="I1422" s="145"/>
      <c r="L1422" s="142"/>
      <c r="M1422" s="146"/>
      <c r="T1422" s="147"/>
      <c r="AT1422" s="143" t="s">
        <v>145</v>
      </c>
      <c r="AU1422" s="143" t="s">
        <v>139</v>
      </c>
      <c r="AV1422" s="12" t="s">
        <v>14</v>
      </c>
      <c r="AW1422" s="12" t="s">
        <v>35</v>
      </c>
      <c r="AX1422" s="12" t="s">
        <v>73</v>
      </c>
      <c r="AY1422" s="143" t="s">
        <v>131</v>
      </c>
    </row>
    <row r="1423" spans="2:65" s="13" customFormat="1" ht="10.199999999999999">
      <c r="B1423" s="148"/>
      <c r="D1423" s="136" t="s">
        <v>145</v>
      </c>
      <c r="E1423" s="149" t="s">
        <v>19</v>
      </c>
      <c r="F1423" s="150" t="s">
        <v>641</v>
      </c>
      <c r="H1423" s="151">
        <v>24</v>
      </c>
      <c r="I1423" s="152"/>
      <c r="L1423" s="148"/>
      <c r="M1423" s="153"/>
      <c r="T1423" s="154"/>
      <c r="AT1423" s="149" t="s">
        <v>145</v>
      </c>
      <c r="AU1423" s="149" t="s">
        <v>139</v>
      </c>
      <c r="AV1423" s="13" t="s">
        <v>139</v>
      </c>
      <c r="AW1423" s="13" t="s">
        <v>35</v>
      </c>
      <c r="AX1423" s="13" t="s">
        <v>14</v>
      </c>
      <c r="AY1423" s="149" t="s">
        <v>131</v>
      </c>
    </row>
    <row r="1424" spans="2:65" s="1" customFormat="1" ht="37.799999999999997" customHeight="1">
      <c r="B1424" s="32"/>
      <c r="C1424" s="162" t="s">
        <v>1416</v>
      </c>
      <c r="D1424" s="162" t="s">
        <v>218</v>
      </c>
      <c r="E1424" s="163" t="s">
        <v>1417</v>
      </c>
      <c r="F1424" s="164" t="s">
        <v>1418</v>
      </c>
      <c r="G1424" s="165" t="s">
        <v>136</v>
      </c>
      <c r="H1424" s="166">
        <v>26.4</v>
      </c>
      <c r="I1424" s="167"/>
      <c r="J1424" s="168">
        <f>ROUND(I1424*H1424,2)</f>
        <v>0</v>
      </c>
      <c r="K1424" s="164" t="s">
        <v>137</v>
      </c>
      <c r="L1424" s="169"/>
      <c r="M1424" s="170" t="s">
        <v>19</v>
      </c>
      <c r="N1424" s="171" t="s">
        <v>45</v>
      </c>
      <c r="P1424" s="132">
        <f>O1424*H1424</f>
        <v>0</v>
      </c>
      <c r="Q1424" s="132">
        <v>1.9199999999999998E-2</v>
      </c>
      <c r="R1424" s="132">
        <f>Q1424*H1424</f>
        <v>0.50687999999999989</v>
      </c>
      <c r="S1424" s="132">
        <v>0</v>
      </c>
      <c r="T1424" s="133">
        <f>S1424*H1424</f>
        <v>0</v>
      </c>
      <c r="AR1424" s="134" t="s">
        <v>427</v>
      </c>
      <c r="AT1424" s="134" t="s">
        <v>218</v>
      </c>
      <c r="AU1424" s="134" t="s">
        <v>139</v>
      </c>
      <c r="AY1424" s="17" t="s">
        <v>131</v>
      </c>
      <c r="BE1424" s="135">
        <f>IF(N1424="základní",J1424,0)</f>
        <v>0</v>
      </c>
      <c r="BF1424" s="135">
        <f>IF(N1424="snížená",J1424,0)</f>
        <v>0</v>
      </c>
      <c r="BG1424" s="135">
        <f>IF(N1424="zákl. přenesená",J1424,0)</f>
        <v>0</v>
      </c>
      <c r="BH1424" s="135">
        <f>IF(N1424="sníž. přenesená",J1424,0)</f>
        <v>0</v>
      </c>
      <c r="BI1424" s="135">
        <f>IF(N1424="nulová",J1424,0)</f>
        <v>0</v>
      </c>
      <c r="BJ1424" s="17" t="s">
        <v>139</v>
      </c>
      <c r="BK1424" s="135">
        <f>ROUND(I1424*H1424,2)</f>
        <v>0</v>
      </c>
      <c r="BL1424" s="17" t="s">
        <v>253</v>
      </c>
      <c r="BM1424" s="134" t="s">
        <v>1419</v>
      </c>
    </row>
    <row r="1425" spans="2:65" s="1" customFormat="1" ht="19.2">
      <c r="B1425" s="32"/>
      <c r="D1425" s="136" t="s">
        <v>141</v>
      </c>
      <c r="F1425" s="137" t="s">
        <v>1418</v>
      </c>
      <c r="I1425" s="138"/>
      <c r="L1425" s="32"/>
      <c r="M1425" s="139"/>
      <c r="T1425" s="53"/>
      <c r="AT1425" s="17" t="s">
        <v>141</v>
      </c>
      <c r="AU1425" s="17" t="s">
        <v>139</v>
      </c>
    </row>
    <row r="1426" spans="2:65" s="13" customFormat="1" ht="10.199999999999999">
      <c r="B1426" s="148"/>
      <c r="D1426" s="136" t="s">
        <v>145</v>
      </c>
      <c r="F1426" s="150" t="s">
        <v>1420</v>
      </c>
      <c r="H1426" s="151">
        <v>26.4</v>
      </c>
      <c r="I1426" s="152"/>
      <c r="L1426" s="148"/>
      <c r="M1426" s="153"/>
      <c r="T1426" s="154"/>
      <c r="AT1426" s="149" t="s">
        <v>145</v>
      </c>
      <c r="AU1426" s="149" t="s">
        <v>139</v>
      </c>
      <c r="AV1426" s="13" t="s">
        <v>139</v>
      </c>
      <c r="AW1426" s="13" t="s">
        <v>4</v>
      </c>
      <c r="AX1426" s="13" t="s">
        <v>14</v>
      </c>
      <c r="AY1426" s="149" t="s">
        <v>131</v>
      </c>
    </row>
    <row r="1427" spans="2:65" s="1" customFormat="1" ht="16.5" customHeight="1">
      <c r="B1427" s="32"/>
      <c r="C1427" s="123" t="s">
        <v>1421</v>
      </c>
      <c r="D1427" s="123" t="s">
        <v>133</v>
      </c>
      <c r="E1427" s="124" t="s">
        <v>1422</v>
      </c>
      <c r="F1427" s="125" t="s">
        <v>1423</v>
      </c>
      <c r="G1427" s="126" t="s">
        <v>402</v>
      </c>
      <c r="H1427" s="127">
        <v>24</v>
      </c>
      <c r="I1427" s="128"/>
      <c r="J1427" s="129">
        <f>ROUND(I1427*H1427,2)</f>
        <v>0</v>
      </c>
      <c r="K1427" s="125" t="s">
        <v>137</v>
      </c>
      <c r="L1427" s="32"/>
      <c r="M1427" s="130" t="s">
        <v>19</v>
      </c>
      <c r="N1427" s="131" t="s">
        <v>45</v>
      </c>
      <c r="P1427" s="132">
        <f>O1427*H1427</f>
        <v>0</v>
      </c>
      <c r="Q1427" s="132">
        <v>3.2000000000000003E-4</v>
      </c>
      <c r="R1427" s="132">
        <f>Q1427*H1427</f>
        <v>7.6800000000000011E-3</v>
      </c>
      <c r="S1427" s="132">
        <v>0</v>
      </c>
      <c r="T1427" s="133">
        <f>S1427*H1427</f>
        <v>0</v>
      </c>
      <c r="AR1427" s="134" t="s">
        <v>253</v>
      </c>
      <c r="AT1427" s="134" t="s">
        <v>133</v>
      </c>
      <c r="AU1427" s="134" t="s">
        <v>139</v>
      </c>
      <c r="AY1427" s="17" t="s">
        <v>131</v>
      </c>
      <c r="BE1427" s="135">
        <f>IF(N1427="základní",J1427,0)</f>
        <v>0</v>
      </c>
      <c r="BF1427" s="135">
        <f>IF(N1427="snížená",J1427,0)</f>
        <v>0</v>
      </c>
      <c r="BG1427" s="135">
        <f>IF(N1427="zákl. přenesená",J1427,0)</f>
        <v>0</v>
      </c>
      <c r="BH1427" s="135">
        <f>IF(N1427="sníž. přenesená",J1427,0)</f>
        <v>0</v>
      </c>
      <c r="BI1427" s="135">
        <f>IF(N1427="nulová",J1427,0)</f>
        <v>0</v>
      </c>
      <c r="BJ1427" s="17" t="s">
        <v>139</v>
      </c>
      <c r="BK1427" s="135">
        <f>ROUND(I1427*H1427,2)</f>
        <v>0</v>
      </c>
      <c r="BL1427" s="17" t="s">
        <v>253</v>
      </c>
      <c r="BM1427" s="134" t="s">
        <v>1424</v>
      </c>
    </row>
    <row r="1428" spans="2:65" s="1" customFormat="1" ht="19.2">
      <c r="B1428" s="32"/>
      <c r="D1428" s="136" t="s">
        <v>141</v>
      </c>
      <c r="F1428" s="137" t="s">
        <v>1425</v>
      </c>
      <c r="I1428" s="138"/>
      <c r="L1428" s="32"/>
      <c r="M1428" s="139"/>
      <c r="T1428" s="53"/>
      <c r="AT1428" s="17" t="s">
        <v>141</v>
      </c>
      <c r="AU1428" s="17" t="s">
        <v>139</v>
      </c>
    </row>
    <row r="1429" spans="2:65" s="1" customFormat="1" ht="10.199999999999999">
      <c r="B1429" s="32"/>
      <c r="D1429" s="140" t="s">
        <v>143</v>
      </c>
      <c r="F1429" s="141" t="s">
        <v>1426</v>
      </c>
      <c r="I1429" s="138"/>
      <c r="L1429" s="32"/>
      <c r="M1429" s="139"/>
      <c r="T1429" s="53"/>
      <c r="AT1429" s="17" t="s">
        <v>143</v>
      </c>
      <c r="AU1429" s="17" t="s">
        <v>139</v>
      </c>
    </row>
    <row r="1430" spans="2:65" s="13" customFormat="1" ht="10.199999999999999">
      <c r="B1430" s="148"/>
      <c r="D1430" s="136" t="s">
        <v>145</v>
      </c>
      <c r="E1430" s="149" t="s">
        <v>19</v>
      </c>
      <c r="F1430" s="150" t="s">
        <v>1393</v>
      </c>
      <c r="H1430" s="151">
        <v>24</v>
      </c>
      <c r="I1430" s="152"/>
      <c r="L1430" s="148"/>
      <c r="M1430" s="153"/>
      <c r="T1430" s="154"/>
      <c r="AT1430" s="149" t="s">
        <v>145</v>
      </c>
      <c r="AU1430" s="149" t="s">
        <v>139</v>
      </c>
      <c r="AV1430" s="13" t="s">
        <v>139</v>
      </c>
      <c r="AW1430" s="13" t="s">
        <v>35</v>
      </c>
      <c r="AX1430" s="13" t="s">
        <v>14</v>
      </c>
      <c r="AY1430" s="149" t="s">
        <v>131</v>
      </c>
    </row>
    <row r="1431" spans="2:65" s="1" customFormat="1" ht="24.15" customHeight="1">
      <c r="B1431" s="32"/>
      <c r="C1431" s="123" t="s">
        <v>1427</v>
      </c>
      <c r="D1431" s="123" t="s">
        <v>133</v>
      </c>
      <c r="E1431" s="124" t="s">
        <v>1428</v>
      </c>
      <c r="F1431" s="125" t="s">
        <v>1429</v>
      </c>
      <c r="G1431" s="126" t="s">
        <v>402</v>
      </c>
      <c r="H1431" s="127">
        <v>36</v>
      </c>
      <c r="I1431" s="128"/>
      <c r="J1431" s="129">
        <f>ROUND(I1431*H1431,2)</f>
        <v>0</v>
      </c>
      <c r="K1431" s="125" t="s">
        <v>137</v>
      </c>
      <c r="L1431" s="32"/>
      <c r="M1431" s="130" t="s">
        <v>19</v>
      </c>
      <c r="N1431" s="131" t="s">
        <v>45</v>
      </c>
      <c r="P1431" s="132">
        <f>O1431*H1431</f>
        <v>0</v>
      </c>
      <c r="Q1431" s="132">
        <v>3.3E-4</v>
      </c>
      <c r="R1431" s="132">
        <f>Q1431*H1431</f>
        <v>1.188E-2</v>
      </c>
      <c r="S1431" s="132">
        <v>0</v>
      </c>
      <c r="T1431" s="133">
        <f>S1431*H1431</f>
        <v>0</v>
      </c>
      <c r="AR1431" s="134" t="s">
        <v>253</v>
      </c>
      <c r="AT1431" s="134" t="s">
        <v>133</v>
      </c>
      <c r="AU1431" s="134" t="s">
        <v>139</v>
      </c>
      <c r="AY1431" s="17" t="s">
        <v>131</v>
      </c>
      <c r="BE1431" s="135">
        <f>IF(N1431="základní",J1431,0)</f>
        <v>0</v>
      </c>
      <c r="BF1431" s="135">
        <f>IF(N1431="snížená",J1431,0)</f>
        <v>0</v>
      </c>
      <c r="BG1431" s="135">
        <f>IF(N1431="zákl. přenesená",J1431,0)</f>
        <v>0</v>
      </c>
      <c r="BH1431" s="135">
        <f>IF(N1431="sníž. přenesená",J1431,0)</f>
        <v>0</v>
      </c>
      <c r="BI1431" s="135">
        <f>IF(N1431="nulová",J1431,0)</f>
        <v>0</v>
      </c>
      <c r="BJ1431" s="17" t="s">
        <v>139</v>
      </c>
      <c r="BK1431" s="135">
        <f>ROUND(I1431*H1431,2)</f>
        <v>0</v>
      </c>
      <c r="BL1431" s="17" t="s">
        <v>253</v>
      </c>
      <c r="BM1431" s="134" t="s">
        <v>1430</v>
      </c>
    </row>
    <row r="1432" spans="2:65" s="1" customFormat="1" ht="19.2">
      <c r="B1432" s="32"/>
      <c r="D1432" s="136" t="s">
        <v>141</v>
      </c>
      <c r="F1432" s="137" t="s">
        <v>1431</v>
      </c>
      <c r="I1432" s="138"/>
      <c r="L1432" s="32"/>
      <c r="M1432" s="139"/>
      <c r="T1432" s="53"/>
      <c r="AT1432" s="17" t="s">
        <v>141</v>
      </c>
      <c r="AU1432" s="17" t="s">
        <v>139</v>
      </c>
    </row>
    <row r="1433" spans="2:65" s="1" customFormat="1" ht="10.199999999999999">
      <c r="B1433" s="32"/>
      <c r="D1433" s="140" t="s">
        <v>143</v>
      </c>
      <c r="F1433" s="141" t="s">
        <v>1432</v>
      </c>
      <c r="I1433" s="138"/>
      <c r="L1433" s="32"/>
      <c r="M1433" s="139"/>
      <c r="T1433" s="53"/>
      <c r="AT1433" s="17" t="s">
        <v>143</v>
      </c>
      <c r="AU1433" s="17" t="s">
        <v>139</v>
      </c>
    </row>
    <row r="1434" spans="2:65" s="12" customFormat="1" ht="10.199999999999999">
      <c r="B1434" s="142"/>
      <c r="D1434" s="136" t="s">
        <v>145</v>
      </c>
      <c r="E1434" s="143" t="s">
        <v>19</v>
      </c>
      <c r="F1434" s="144" t="s">
        <v>1392</v>
      </c>
      <c r="H1434" s="143" t="s">
        <v>19</v>
      </c>
      <c r="I1434" s="145"/>
      <c r="L1434" s="142"/>
      <c r="M1434" s="146"/>
      <c r="T1434" s="147"/>
      <c r="AT1434" s="143" t="s">
        <v>145</v>
      </c>
      <c r="AU1434" s="143" t="s">
        <v>139</v>
      </c>
      <c r="AV1434" s="12" t="s">
        <v>14</v>
      </c>
      <c r="AW1434" s="12" t="s">
        <v>35</v>
      </c>
      <c r="AX1434" s="12" t="s">
        <v>73</v>
      </c>
      <c r="AY1434" s="143" t="s">
        <v>131</v>
      </c>
    </row>
    <row r="1435" spans="2:65" s="13" customFormat="1" ht="10.199999999999999">
      <c r="B1435" s="148"/>
      <c r="D1435" s="136" t="s">
        <v>145</v>
      </c>
      <c r="E1435" s="149" t="s">
        <v>19</v>
      </c>
      <c r="F1435" s="150" t="s">
        <v>1433</v>
      </c>
      <c r="H1435" s="151">
        <v>36</v>
      </c>
      <c r="I1435" s="152"/>
      <c r="L1435" s="148"/>
      <c r="M1435" s="153"/>
      <c r="T1435" s="154"/>
      <c r="AT1435" s="149" t="s">
        <v>145</v>
      </c>
      <c r="AU1435" s="149" t="s">
        <v>139</v>
      </c>
      <c r="AV1435" s="13" t="s">
        <v>139</v>
      </c>
      <c r="AW1435" s="13" t="s">
        <v>35</v>
      </c>
      <c r="AX1435" s="13" t="s">
        <v>14</v>
      </c>
      <c r="AY1435" s="149" t="s">
        <v>131</v>
      </c>
    </row>
    <row r="1436" spans="2:65" s="1" customFormat="1" ht="24.15" customHeight="1">
      <c r="B1436" s="32"/>
      <c r="C1436" s="123" t="s">
        <v>1434</v>
      </c>
      <c r="D1436" s="123" t="s">
        <v>133</v>
      </c>
      <c r="E1436" s="124" t="s">
        <v>1435</v>
      </c>
      <c r="F1436" s="125" t="s">
        <v>1436</v>
      </c>
      <c r="G1436" s="126" t="s">
        <v>136</v>
      </c>
      <c r="H1436" s="127">
        <v>24</v>
      </c>
      <c r="I1436" s="128"/>
      <c r="J1436" s="129">
        <f>ROUND(I1436*H1436,2)</f>
        <v>0</v>
      </c>
      <c r="K1436" s="125" t="s">
        <v>137</v>
      </c>
      <c r="L1436" s="32"/>
      <c r="M1436" s="130" t="s">
        <v>19</v>
      </c>
      <c r="N1436" s="131" t="s">
        <v>45</v>
      </c>
      <c r="P1436" s="132">
        <f>O1436*H1436</f>
        <v>0</v>
      </c>
      <c r="Q1436" s="132">
        <v>5.0000000000000002E-5</v>
      </c>
      <c r="R1436" s="132">
        <f>Q1436*H1436</f>
        <v>1.2000000000000001E-3</v>
      </c>
      <c r="S1436" s="132">
        <v>0</v>
      </c>
      <c r="T1436" s="133">
        <f>S1436*H1436</f>
        <v>0</v>
      </c>
      <c r="AR1436" s="134" t="s">
        <v>253</v>
      </c>
      <c r="AT1436" s="134" t="s">
        <v>133</v>
      </c>
      <c r="AU1436" s="134" t="s">
        <v>139</v>
      </c>
      <c r="AY1436" s="17" t="s">
        <v>131</v>
      </c>
      <c r="BE1436" s="135">
        <f>IF(N1436="základní",J1436,0)</f>
        <v>0</v>
      </c>
      <c r="BF1436" s="135">
        <f>IF(N1436="snížená",J1436,0)</f>
        <v>0</v>
      </c>
      <c r="BG1436" s="135">
        <f>IF(N1436="zákl. přenesená",J1436,0)</f>
        <v>0</v>
      </c>
      <c r="BH1436" s="135">
        <f>IF(N1436="sníž. přenesená",J1436,0)</f>
        <v>0</v>
      </c>
      <c r="BI1436" s="135">
        <f>IF(N1436="nulová",J1436,0)</f>
        <v>0</v>
      </c>
      <c r="BJ1436" s="17" t="s">
        <v>139</v>
      </c>
      <c r="BK1436" s="135">
        <f>ROUND(I1436*H1436,2)</f>
        <v>0</v>
      </c>
      <c r="BL1436" s="17" t="s">
        <v>253</v>
      </c>
      <c r="BM1436" s="134" t="s">
        <v>1437</v>
      </c>
    </row>
    <row r="1437" spans="2:65" s="1" customFormat="1" ht="19.2">
      <c r="B1437" s="32"/>
      <c r="D1437" s="136" t="s">
        <v>141</v>
      </c>
      <c r="F1437" s="137" t="s">
        <v>1438</v>
      </c>
      <c r="I1437" s="138"/>
      <c r="L1437" s="32"/>
      <c r="M1437" s="139"/>
      <c r="T1437" s="53"/>
      <c r="AT1437" s="17" t="s">
        <v>141</v>
      </c>
      <c r="AU1437" s="17" t="s">
        <v>139</v>
      </c>
    </row>
    <row r="1438" spans="2:65" s="1" customFormat="1" ht="10.199999999999999">
      <c r="B1438" s="32"/>
      <c r="D1438" s="140" t="s">
        <v>143</v>
      </c>
      <c r="F1438" s="141" t="s">
        <v>1439</v>
      </c>
      <c r="I1438" s="138"/>
      <c r="L1438" s="32"/>
      <c r="M1438" s="139"/>
      <c r="T1438" s="53"/>
      <c r="AT1438" s="17" t="s">
        <v>143</v>
      </c>
      <c r="AU1438" s="17" t="s">
        <v>139</v>
      </c>
    </row>
    <row r="1439" spans="2:65" s="1" customFormat="1" ht="24.15" customHeight="1">
      <c r="B1439" s="32"/>
      <c r="C1439" s="123" t="s">
        <v>1440</v>
      </c>
      <c r="D1439" s="123" t="s">
        <v>133</v>
      </c>
      <c r="E1439" s="124" t="s">
        <v>1441</v>
      </c>
      <c r="F1439" s="125" t="s">
        <v>1442</v>
      </c>
      <c r="G1439" s="126" t="s">
        <v>402</v>
      </c>
      <c r="H1439" s="127">
        <v>36</v>
      </c>
      <c r="I1439" s="128"/>
      <c r="J1439" s="129">
        <f>ROUND(I1439*H1439,2)</f>
        <v>0</v>
      </c>
      <c r="K1439" s="125" t="s">
        <v>137</v>
      </c>
      <c r="L1439" s="32"/>
      <c r="M1439" s="130" t="s">
        <v>19</v>
      </c>
      <c r="N1439" s="131" t="s">
        <v>45</v>
      </c>
      <c r="P1439" s="132">
        <f>O1439*H1439</f>
        <v>0</v>
      </c>
      <c r="Q1439" s="132">
        <v>3.4000000000000002E-4</v>
      </c>
      <c r="R1439" s="132">
        <f>Q1439*H1439</f>
        <v>1.2240000000000001E-2</v>
      </c>
      <c r="S1439" s="132">
        <v>0</v>
      </c>
      <c r="T1439" s="133">
        <f>S1439*H1439</f>
        <v>0</v>
      </c>
      <c r="AR1439" s="134" t="s">
        <v>253</v>
      </c>
      <c r="AT1439" s="134" t="s">
        <v>133</v>
      </c>
      <c r="AU1439" s="134" t="s">
        <v>139</v>
      </c>
      <c r="AY1439" s="17" t="s">
        <v>131</v>
      </c>
      <c r="BE1439" s="135">
        <f>IF(N1439="základní",J1439,0)</f>
        <v>0</v>
      </c>
      <c r="BF1439" s="135">
        <f>IF(N1439="snížená",J1439,0)</f>
        <v>0</v>
      </c>
      <c r="BG1439" s="135">
        <f>IF(N1439="zákl. přenesená",J1439,0)</f>
        <v>0</v>
      </c>
      <c r="BH1439" s="135">
        <f>IF(N1439="sníž. přenesená",J1439,0)</f>
        <v>0</v>
      </c>
      <c r="BI1439" s="135">
        <f>IF(N1439="nulová",J1439,0)</f>
        <v>0</v>
      </c>
      <c r="BJ1439" s="17" t="s">
        <v>139</v>
      </c>
      <c r="BK1439" s="135">
        <f>ROUND(I1439*H1439,2)</f>
        <v>0</v>
      </c>
      <c r="BL1439" s="17" t="s">
        <v>253</v>
      </c>
      <c r="BM1439" s="134" t="s">
        <v>1443</v>
      </c>
    </row>
    <row r="1440" spans="2:65" s="1" customFormat="1" ht="19.2">
      <c r="B1440" s="32"/>
      <c r="D1440" s="136" t="s">
        <v>141</v>
      </c>
      <c r="F1440" s="137" t="s">
        <v>1444</v>
      </c>
      <c r="I1440" s="138"/>
      <c r="L1440" s="32"/>
      <c r="M1440" s="139"/>
      <c r="T1440" s="53"/>
      <c r="AT1440" s="17" t="s">
        <v>141</v>
      </c>
      <c r="AU1440" s="17" t="s">
        <v>139</v>
      </c>
    </row>
    <row r="1441" spans="2:65" s="1" customFormat="1" ht="10.199999999999999">
      <c r="B1441" s="32"/>
      <c r="D1441" s="140" t="s">
        <v>143</v>
      </c>
      <c r="F1441" s="141" t="s">
        <v>1445</v>
      </c>
      <c r="I1441" s="138"/>
      <c r="L1441" s="32"/>
      <c r="M1441" s="139"/>
      <c r="T1441" s="53"/>
      <c r="AT1441" s="17" t="s">
        <v>143</v>
      </c>
      <c r="AU1441" s="17" t="s">
        <v>139</v>
      </c>
    </row>
    <row r="1442" spans="2:65" s="12" customFormat="1" ht="10.199999999999999">
      <c r="B1442" s="142"/>
      <c r="D1442" s="136" t="s">
        <v>145</v>
      </c>
      <c r="E1442" s="143" t="s">
        <v>19</v>
      </c>
      <c r="F1442" s="144" t="s">
        <v>1392</v>
      </c>
      <c r="H1442" s="143" t="s">
        <v>19</v>
      </c>
      <c r="I1442" s="145"/>
      <c r="L1442" s="142"/>
      <c r="M1442" s="146"/>
      <c r="T1442" s="147"/>
      <c r="AT1442" s="143" t="s">
        <v>145</v>
      </c>
      <c r="AU1442" s="143" t="s">
        <v>139</v>
      </c>
      <c r="AV1442" s="12" t="s">
        <v>14</v>
      </c>
      <c r="AW1442" s="12" t="s">
        <v>35</v>
      </c>
      <c r="AX1442" s="12" t="s">
        <v>73</v>
      </c>
      <c r="AY1442" s="143" t="s">
        <v>131</v>
      </c>
    </row>
    <row r="1443" spans="2:65" s="13" customFormat="1" ht="10.199999999999999">
      <c r="B1443" s="148"/>
      <c r="D1443" s="136" t="s">
        <v>145</v>
      </c>
      <c r="E1443" s="149" t="s">
        <v>19</v>
      </c>
      <c r="F1443" s="150" t="s">
        <v>1433</v>
      </c>
      <c r="H1443" s="151">
        <v>36</v>
      </c>
      <c r="I1443" s="152"/>
      <c r="L1443" s="148"/>
      <c r="M1443" s="153"/>
      <c r="T1443" s="154"/>
      <c r="AT1443" s="149" t="s">
        <v>145</v>
      </c>
      <c r="AU1443" s="149" t="s">
        <v>139</v>
      </c>
      <c r="AV1443" s="13" t="s">
        <v>139</v>
      </c>
      <c r="AW1443" s="13" t="s">
        <v>35</v>
      </c>
      <c r="AX1443" s="13" t="s">
        <v>14</v>
      </c>
      <c r="AY1443" s="149" t="s">
        <v>131</v>
      </c>
    </row>
    <row r="1444" spans="2:65" s="1" customFormat="1" ht="24.15" customHeight="1">
      <c r="B1444" s="32"/>
      <c r="C1444" s="162" t="s">
        <v>1446</v>
      </c>
      <c r="D1444" s="162" t="s">
        <v>218</v>
      </c>
      <c r="E1444" s="163" t="s">
        <v>1447</v>
      </c>
      <c r="F1444" s="164" t="s">
        <v>1448</v>
      </c>
      <c r="G1444" s="165" t="s">
        <v>402</v>
      </c>
      <c r="H1444" s="166">
        <v>36</v>
      </c>
      <c r="I1444" s="167"/>
      <c r="J1444" s="168">
        <f>ROUND(I1444*H1444,2)</f>
        <v>0</v>
      </c>
      <c r="K1444" s="164" t="s">
        <v>137</v>
      </c>
      <c r="L1444" s="169"/>
      <c r="M1444" s="170" t="s">
        <v>19</v>
      </c>
      <c r="N1444" s="171" t="s">
        <v>45</v>
      </c>
      <c r="P1444" s="132">
        <f>O1444*H1444</f>
        <v>0</v>
      </c>
      <c r="Q1444" s="132">
        <v>9.7000000000000005E-4</v>
      </c>
      <c r="R1444" s="132">
        <f>Q1444*H1444</f>
        <v>3.492E-2</v>
      </c>
      <c r="S1444" s="132">
        <v>0</v>
      </c>
      <c r="T1444" s="133">
        <f>S1444*H1444</f>
        <v>0</v>
      </c>
      <c r="AR1444" s="134" t="s">
        <v>427</v>
      </c>
      <c r="AT1444" s="134" t="s">
        <v>218</v>
      </c>
      <c r="AU1444" s="134" t="s">
        <v>139</v>
      </c>
      <c r="AY1444" s="17" t="s">
        <v>131</v>
      </c>
      <c r="BE1444" s="135">
        <f>IF(N1444="základní",J1444,0)</f>
        <v>0</v>
      </c>
      <c r="BF1444" s="135">
        <f>IF(N1444="snížená",J1444,0)</f>
        <v>0</v>
      </c>
      <c r="BG1444" s="135">
        <f>IF(N1444="zákl. přenesená",J1444,0)</f>
        <v>0</v>
      </c>
      <c r="BH1444" s="135">
        <f>IF(N1444="sníž. přenesená",J1444,0)</f>
        <v>0</v>
      </c>
      <c r="BI1444" s="135">
        <f>IF(N1444="nulová",J1444,0)</f>
        <v>0</v>
      </c>
      <c r="BJ1444" s="17" t="s">
        <v>139</v>
      </c>
      <c r="BK1444" s="135">
        <f>ROUND(I1444*H1444,2)</f>
        <v>0</v>
      </c>
      <c r="BL1444" s="17" t="s">
        <v>253</v>
      </c>
      <c r="BM1444" s="134" t="s">
        <v>1449</v>
      </c>
    </row>
    <row r="1445" spans="2:65" s="1" customFormat="1" ht="19.2">
      <c r="B1445" s="32"/>
      <c r="D1445" s="136" t="s">
        <v>141</v>
      </c>
      <c r="F1445" s="137" t="s">
        <v>1448</v>
      </c>
      <c r="I1445" s="138"/>
      <c r="L1445" s="32"/>
      <c r="M1445" s="139"/>
      <c r="T1445" s="53"/>
      <c r="AT1445" s="17" t="s">
        <v>141</v>
      </c>
      <c r="AU1445" s="17" t="s">
        <v>139</v>
      </c>
    </row>
    <row r="1446" spans="2:65" s="12" customFormat="1" ht="10.199999999999999">
      <c r="B1446" s="142"/>
      <c r="D1446" s="136" t="s">
        <v>145</v>
      </c>
      <c r="E1446" s="143" t="s">
        <v>19</v>
      </c>
      <c r="F1446" s="144" t="s">
        <v>1392</v>
      </c>
      <c r="H1446" s="143" t="s">
        <v>19</v>
      </c>
      <c r="I1446" s="145"/>
      <c r="L1446" s="142"/>
      <c r="M1446" s="146"/>
      <c r="T1446" s="147"/>
      <c r="AT1446" s="143" t="s">
        <v>145</v>
      </c>
      <c r="AU1446" s="143" t="s">
        <v>139</v>
      </c>
      <c r="AV1446" s="12" t="s">
        <v>14</v>
      </c>
      <c r="AW1446" s="12" t="s">
        <v>35</v>
      </c>
      <c r="AX1446" s="12" t="s">
        <v>73</v>
      </c>
      <c r="AY1446" s="143" t="s">
        <v>131</v>
      </c>
    </row>
    <row r="1447" spans="2:65" s="13" customFormat="1" ht="10.199999999999999">
      <c r="B1447" s="148"/>
      <c r="D1447" s="136" t="s">
        <v>145</v>
      </c>
      <c r="E1447" s="149" t="s">
        <v>19</v>
      </c>
      <c r="F1447" s="150" t="s">
        <v>1433</v>
      </c>
      <c r="H1447" s="151">
        <v>36</v>
      </c>
      <c r="I1447" s="152"/>
      <c r="L1447" s="148"/>
      <c r="M1447" s="153"/>
      <c r="T1447" s="154"/>
      <c r="AT1447" s="149" t="s">
        <v>145</v>
      </c>
      <c r="AU1447" s="149" t="s">
        <v>139</v>
      </c>
      <c r="AV1447" s="13" t="s">
        <v>139</v>
      </c>
      <c r="AW1447" s="13" t="s">
        <v>35</v>
      </c>
      <c r="AX1447" s="13" t="s">
        <v>14</v>
      </c>
      <c r="AY1447" s="149" t="s">
        <v>131</v>
      </c>
    </row>
    <row r="1448" spans="2:65" s="1" customFormat="1" ht="37.799999999999997" customHeight="1">
      <c r="B1448" s="32"/>
      <c r="C1448" s="162" t="s">
        <v>1450</v>
      </c>
      <c r="D1448" s="162" t="s">
        <v>218</v>
      </c>
      <c r="E1448" s="163" t="s">
        <v>1451</v>
      </c>
      <c r="F1448" s="164" t="s">
        <v>1452</v>
      </c>
      <c r="G1448" s="165" t="s">
        <v>1453</v>
      </c>
      <c r="H1448" s="166">
        <v>12</v>
      </c>
      <c r="I1448" s="167"/>
      <c r="J1448" s="168">
        <f>ROUND(I1448*H1448,2)</f>
        <v>0</v>
      </c>
      <c r="K1448" s="164" t="s">
        <v>137</v>
      </c>
      <c r="L1448" s="169"/>
      <c r="M1448" s="170" t="s">
        <v>19</v>
      </c>
      <c r="N1448" s="171" t="s">
        <v>45</v>
      </c>
      <c r="P1448" s="132">
        <f>O1448*H1448</f>
        <v>0</v>
      </c>
      <c r="Q1448" s="132">
        <v>3.8000000000000002E-4</v>
      </c>
      <c r="R1448" s="132">
        <f>Q1448*H1448</f>
        <v>4.5599999999999998E-3</v>
      </c>
      <c r="S1448" s="132">
        <v>0</v>
      </c>
      <c r="T1448" s="133">
        <f>S1448*H1448</f>
        <v>0</v>
      </c>
      <c r="AR1448" s="134" t="s">
        <v>427</v>
      </c>
      <c r="AT1448" s="134" t="s">
        <v>218</v>
      </c>
      <c r="AU1448" s="134" t="s">
        <v>139</v>
      </c>
      <c r="AY1448" s="17" t="s">
        <v>131</v>
      </c>
      <c r="BE1448" s="135">
        <f>IF(N1448="základní",J1448,0)</f>
        <v>0</v>
      </c>
      <c r="BF1448" s="135">
        <f>IF(N1448="snížená",J1448,0)</f>
        <v>0</v>
      </c>
      <c r="BG1448" s="135">
        <f>IF(N1448="zákl. přenesená",J1448,0)</f>
        <v>0</v>
      </c>
      <c r="BH1448" s="135">
        <f>IF(N1448="sníž. přenesená",J1448,0)</f>
        <v>0</v>
      </c>
      <c r="BI1448" s="135">
        <f>IF(N1448="nulová",J1448,0)</f>
        <v>0</v>
      </c>
      <c r="BJ1448" s="17" t="s">
        <v>139</v>
      </c>
      <c r="BK1448" s="135">
        <f>ROUND(I1448*H1448,2)</f>
        <v>0</v>
      </c>
      <c r="BL1448" s="17" t="s">
        <v>253</v>
      </c>
      <c r="BM1448" s="134" t="s">
        <v>1454</v>
      </c>
    </row>
    <row r="1449" spans="2:65" s="1" customFormat="1" ht="19.2">
      <c r="B1449" s="32"/>
      <c r="D1449" s="136" t="s">
        <v>141</v>
      </c>
      <c r="F1449" s="137" t="s">
        <v>1452</v>
      </c>
      <c r="I1449" s="138"/>
      <c r="L1449" s="32"/>
      <c r="M1449" s="139"/>
      <c r="T1449" s="53"/>
      <c r="AT1449" s="17" t="s">
        <v>141</v>
      </c>
      <c r="AU1449" s="17" t="s">
        <v>139</v>
      </c>
    </row>
    <row r="1450" spans="2:65" s="12" customFormat="1" ht="10.199999999999999">
      <c r="B1450" s="142"/>
      <c r="D1450" s="136" t="s">
        <v>145</v>
      </c>
      <c r="E1450" s="143" t="s">
        <v>19</v>
      </c>
      <c r="F1450" s="144" t="s">
        <v>1455</v>
      </c>
      <c r="H1450" s="143" t="s">
        <v>19</v>
      </c>
      <c r="I1450" s="145"/>
      <c r="L1450" s="142"/>
      <c r="M1450" s="146"/>
      <c r="T1450" s="147"/>
      <c r="AT1450" s="143" t="s">
        <v>145</v>
      </c>
      <c r="AU1450" s="143" t="s">
        <v>139</v>
      </c>
      <c r="AV1450" s="12" t="s">
        <v>14</v>
      </c>
      <c r="AW1450" s="12" t="s">
        <v>35</v>
      </c>
      <c r="AX1450" s="12" t="s">
        <v>73</v>
      </c>
      <c r="AY1450" s="143" t="s">
        <v>131</v>
      </c>
    </row>
    <row r="1451" spans="2:65" s="13" customFormat="1" ht="10.199999999999999">
      <c r="B1451" s="148"/>
      <c r="D1451" s="136" t="s">
        <v>145</v>
      </c>
      <c r="E1451" s="149" t="s">
        <v>19</v>
      </c>
      <c r="F1451" s="150" t="s">
        <v>1456</v>
      </c>
      <c r="H1451" s="151">
        <v>12</v>
      </c>
      <c r="I1451" s="152"/>
      <c r="L1451" s="148"/>
      <c r="M1451" s="153"/>
      <c r="T1451" s="154"/>
      <c r="AT1451" s="149" t="s">
        <v>145</v>
      </c>
      <c r="AU1451" s="149" t="s">
        <v>139</v>
      </c>
      <c r="AV1451" s="13" t="s">
        <v>139</v>
      </c>
      <c r="AW1451" s="13" t="s">
        <v>35</v>
      </c>
      <c r="AX1451" s="13" t="s">
        <v>14</v>
      </c>
      <c r="AY1451" s="149" t="s">
        <v>131</v>
      </c>
    </row>
    <row r="1452" spans="2:65" s="1" customFormat="1" ht="24.15" customHeight="1">
      <c r="B1452" s="32"/>
      <c r="C1452" s="123" t="s">
        <v>1457</v>
      </c>
      <c r="D1452" s="123" t="s">
        <v>133</v>
      </c>
      <c r="E1452" s="124" t="s">
        <v>1458</v>
      </c>
      <c r="F1452" s="125" t="s">
        <v>1459</v>
      </c>
      <c r="G1452" s="126" t="s">
        <v>918</v>
      </c>
      <c r="H1452" s="172"/>
      <c r="I1452" s="128"/>
      <c r="J1452" s="129">
        <f>ROUND(I1452*H1452,2)</f>
        <v>0</v>
      </c>
      <c r="K1452" s="125" t="s">
        <v>137</v>
      </c>
      <c r="L1452" s="32"/>
      <c r="M1452" s="130" t="s">
        <v>19</v>
      </c>
      <c r="N1452" s="131" t="s">
        <v>45</v>
      </c>
      <c r="P1452" s="132">
        <f>O1452*H1452</f>
        <v>0</v>
      </c>
      <c r="Q1452" s="132">
        <v>0</v>
      </c>
      <c r="R1452" s="132">
        <f>Q1452*H1452</f>
        <v>0</v>
      </c>
      <c r="S1452" s="132">
        <v>0</v>
      </c>
      <c r="T1452" s="133">
        <f>S1452*H1452</f>
        <v>0</v>
      </c>
      <c r="AR1452" s="134" t="s">
        <v>253</v>
      </c>
      <c r="AT1452" s="134" t="s">
        <v>133</v>
      </c>
      <c r="AU1452" s="134" t="s">
        <v>139</v>
      </c>
      <c r="AY1452" s="17" t="s">
        <v>131</v>
      </c>
      <c r="BE1452" s="135">
        <f>IF(N1452="základní",J1452,0)</f>
        <v>0</v>
      </c>
      <c r="BF1452" s="135">
        <f>IF(N1452="snížená",J1452,0)</f>
        <v>0</v>
      </c>
      <c r="BG1452" s="135">
        <f>IF(N1452="zákl. přenesená",J1452,0)</f>
        <v>0</v>
      </c>
      <c r="BH1452" s="135">
        <f>IF(N1452="sníž. přenesená",J1452,0)</f>
        <v>0</v>
      </c>
      <c r="BI1452" s="135">
        <f>IF(N1452="nulová",J1452,0)</f>
        <v>0</v>
      </c>
      <c r="BJ1452" s="17" t="s">
        <v>139</v>
      </c>
      <c r="BK1452" s="135">
        <f>ROUND(I1452*H1452,2)</f>
        <v>0</v>
      </c>
      <c r="BL1452" s="17" t="s">
        <v>253</v>
      </c>
      <c r="BM1452" s="134" t="s">
        <v>1460</v>
      </c>
    </row>
    <row r="1453" spans="2:65" s="1" customFormat="1" ht="28.8">
      <c r="B1453" s="32"/>
      <c r="D1453" s="136" t="s">
        <v>141</v>
      </c>
      <c r="F1453" s="137" t="s">
        <v>1461</v>
      </c>
      <c r="I1453" s="138"/>
      <c r="L1453" s="32"/>
      <c r="M1453" s="139"/>
      <c r="T1453" s="53"/>
      <c r="AT1453" s="17" t="s">
        <v>141</v>
      </c>
      <c r="AU1453" s="17" t="s">
        <v>139</v>
      </c>
    </row>
    <row r="1454" spans="2:65" s="1" customFormat="1" ht="10.199999999999999">
      <c r="B1454" s="32"/>
      <c r="D1454" s="140" t="s">
        <v>143</v>
      </c>
      <c r="F1454" s="141" t="s">
        <v>1462</v>
      </c>
      <c r="I1454" s="138"/>
      <c r="L1454" s="32"/>
      <c r="M1454" s="139"/>
      <c r="T1454" s="53"/>
      <c r="AT1454" s="17" t="s">
        <v>143</v>
      </c>
      <c r="AU1454" s="17" t="s">
        <v>139</v>
      </c>
    </row>
    <row r="1455" spans="2:65" s="11" customFormat="1" ht="22.8" customHeight="1">
      <c r="B1455" s="111"/>
      <c r="D1455" s="112" t="s">
        <v>72</v>
      </c>
      <c r="E1455" s="121" t="s">
        <v>1463</v>
      </c>
      <c r="F1455" s="121" t="s">
        <v>1464</v>
      </c>
      <c r="I1455" s="114"/>
      <c r="J1455" s="122">
        <f>BK1455</f>
        <v>0</v>
      </c>
      <c r="L1455" s="111"/>
      <c r="M1455" s="116"/>
      <c r="P1455" s="117">
        <f>SUM(P1456:P1475)</f>
        <v>0</v>
      </c>
      <c r="R1455" s="117">
        <f>SUM(R1456:R1475)</f>
        <v>1.2899999999999999E-3</v>
      </c>
      <c r="T1455" s="118">
        <f>SUM(T1456:T1475)</f>
        <v>0</v>
      </c>
      <c r="AR1455" s="112" t="s">
        <v>139</v>
      </c>
      <c r="AT1455" s="119" t="s">
        <v>72</v>
      </c>
      <c r="AU1455" s="119" t="s">
        <v>14</v>
      </c>
      <c r="AY1455" s="112" t="s">
        <v>131</v>
      </c>
      <c r="BK1455" s="120">
        <f>SUM(BK1456:BK1475)</f>
        <v>0</v>
      </c>
    </row>
    <row r="1456" spans="2:65" s="1" customFormat="1" ht="16.5" customHeight="1">
      <c r="B1456" s="32"/>
      <c r="C1456" s="123" t="s">
        <v>1465</v>
      </c>
      <c r="D1456" s="123" t="s">
        <v>133</v>
      </c>
      <c r="E1456" s="124" t="s">
        <v>1466</v>
      </c>
      <c r="F1456" s="125" t="s">
        <v>1467</v>
      </c>
      <c r="G1456" s="126" t="s">
        <v>136</v>
      </c>
      <c r="H1456" s="127">
        <v>3</v>
      </c>
      <c r="I1456" s="128"/>
      <c r="J1456" s="129">
        <f>ROUND(I1456*H1456,2)</f>
        <v>0</v>
      </c>
      <c r="K1456" s="125" t="s">
        <v>137</v>
      </c>
      <c r="L1456" s="32"/>
      <c r="M1456" s="130" t="s">
        <v>19</v>
      </c>
      <c r="N1456" s="131" t="s">
        <v>45</v>
      </c>
      <c r="P1456" s="132">
        <f>O1456*H1456</f>
        <v>0</v>
      </c>
      <c r="Q1456" s="132">
        <v>6.9999999999999994E-5</v>
      </c>
      <c r="R1456" s="132">
        <f>Q1456*H1456</f>
        <v>2.0999999999999998E-4</v>
      </c>
      <c r="S1456" s="132">
        <v>0</v>
      </c>
      <c r="T1456" s="133">
        <f>S1456*H1456</f>
        <v>0</v>
      </c>
      <c r="AR1456" s="134" t="s">
        <v>253</v>
      </c>
      <c r="AT1456" s="134" t="s">
        <v>133</v>
      </c>
      <c r="AU1456" s="134" t="s">
        <v>139</v>
      </c>
      <c r="AY1456" s="17" t="s">
        <v>131</v>
      </c>
      <c r="BE1456" s="135">
        <f>IF(N1456="základní",J1456,0)</f>
        <v>0</v>
      </c>
      <c r="BF1456" s="135">
        <f>IF(N1456="snížená",J1456,0)</f>
        <v>0</v>
      </c>
      <c r="BG1456" s="135">
        <f>IF(N1456="zákl. přenesená",J1456,0)</f>
        <v>0</v>
      </c>
      <c r="BH1456" s="135">
        <f>IF(N1456="sníž. přenesená",J1456,0)</f>
        <v>0</v>
      </c>
      <c r="BI1456" s="135">
        <f>IF(N1456="nulová",J1456,0)</f>
        <v>0</v>
      </c>
      <c r="BJ1456" s="17" t="s">
        <v>139</v>
      </c>
      <c r="BK1456" s="135">
        <f>ROUND(I1456*H1456,2)</f>
        <v>0</v>
      </c>
      <c r="BL1456" s="17" t="s">
        <v>253</v>
      </c>
      <c r="BM1456" s="134" t="s">
        <v>1468</v>
      </c>
    </row>
    <row r="1457" spans="2:65" s="1" customFormat="1" ht="19.2">
      <c r="B1457" s="32"/>
      <c r="D1457" s="136" t="s">
        <v>141</v>
      </c>
      <c r="F1457" s="137" t="s">
        <v>1469</v>
      </c>
      <c r="I1457" s="138"/>
      <c r="L1457" s="32"/>
      <c r="M1457" s="139"/>
      <c r="T1457" s="53"/>
      <c r="AT1457" s="17" t="s">
        <v>141</v>
      </c>
      <c r="AU1457" s="17" t="s">
        <v>139</v>
      </c>
    </row>
    <row r="1458" spans="2:65" s="1" customFormat="1" ht="10.199999999999999">
      <c r="B1458" s="32"/>
      <c r="D1458" s="140" t="s">
        <v>143</v>
      </c>
      <c r="F1458" s="141" t="s">
        <v>1470</v>
      </c>
      <c r="I1458" s="138"/>
      <c r="L1458" s="32"/>
      <c r="M1458" s="139"/>
      <c r="T1458" s="53"/>
      <c r="AT1458" s="17" t="s">
        <v>143</v>
      </c>
      <c r="AU1458" s="17" t="s">
        <v>139</v>
      </c>
    </row>
    <row r="1459" spans="2:65" s="12" customFormat="1" ht="10.199999999999999">
      <c r="B1459" s="142"/>
      <c r="D1459" s="136" t="s">
        <v>145</v>
      </c>
      <c r="E1459" s="143" t="s">
        <v>19</v>
      </c>
      <c r="F1459" s="144" t="s">
        <v>1471</v>
      </c>
      <c r="H1459" s="143" t="s">
        <v>19</v>
      </c>
      <c r="I1459" s="145"/>
      <c r="L1459" s="142"/>
      <c r="M1459" s="146"/>
      <c r="T1459" s="147"/>
      <c r="AT1459" s="143" t="s">
        <v>145</v>
      </c>
      <c r="AU1459" s="143" t="s">
        <v>139</v>
      </c>
      <c r="AV1459" s="12" t="s">
        <v>14</v>
      </c>
      <c r="AW1459" s="12" t="s">
        <v>35</v>
      </c>
      <c r="AX1459" s="12" t="s">
        <v>73</v>
      </c>
      <c r="AY1459" s="143" t="s">
        <v>131</v>
      </c>
    </row>
    <row r="1460" spans="2:65" s="13" customFormat="1" ht="10.199999999999999">
      <c r="B1460" s="148"/>
      <c r="D1460" s="136" t="s">
        <v>145</v>
      </c>
      <c r="E1460" s="149" t="s">
        <v>19</v>
      </c>
      <c r="F1460" s="150" t="s">
        <v>139</v>
      </c>
      <c r="H1460" s="151">
        <v>2</v>
      </c>
      <c r="I1460" s="152"/>
      <c r="L1460" s="148"/>
      <c r="M1460" s="153"/>
      <c r="T1460" s="154"/>
      <c r="AT1460" s="149" t="s">
        <v>145</v>
      </c>
      <c r="AU1460" s="149" t="s">
        <v>139</v>
      </c>
      <c r="AV1460" s="13" t="s">
        <v>139</v>
      </c>
      <c r="AW1460" s="13" t="s">
        <v>35</v>
      </c>
      <c r="AX1460" s="13" t="s">
        <v>73</v>
      </c>
      <c r="AY1460" s="149" t="s">
        <v>131</v>
      </c>
    </row>
    <row r="1461" spans="2:65" s="12" customFormat="1" ht="10.199999999999999">
      <c r="B1461" s="142"/>
      <c r="D1461" s="136" t="s">
        <v>145</v>
      </c>
      <c r="E1461" s="143" t="s">
        <v>19</v>
      </c>
      <c r="F1461" s="144" t="s">
        <v>1472</v>
      </c>
      <c r="H1461" s="143" t="s">
        <v>19</v>
      </c>
      <c r="I1461" s="145"/>
      <c r="L1461" s="142"/>
      <c r="M1461" s="146"/>
      <c r="T1461" s="147"/>
      <c r="AT1461" s="143" t="s">
        <v>145</v>
      </c>
      <c r="AU1461" s="143" t="s">
        <v>139</v>
      </c>
      <c r="AV1461" s="12" t="s">
        <v>14</v>
      </c>
      <c r="AW1461" s="12" t="s">
        <v>35</v>
      </c>
      <c r="AX1461" s="12" t="s">
        <v>73</v>
      </c>
      <c r="AY1461" s="143" t="s">
        <v>131</v>
      </c>
    </row>
    <row r="1462" spans="2:65" s="13" customFormat="1" ht="10.199999999999999">
      <c r="B1462" s="148"/>
      <c r="D1462" s="136" t="s">
        <v>145</v>
      </c>
      <c r="E1462" s="149" t="s">
        <v>19</v>
      </c>
      <c r="F1462" s="150" t="s">
        <v>14</v>
      </c>
      <c r="H1462" s="151">
        <v>1</v>
      </c>
      <c r="I1462" s="152"/>
      <c r="L1462" s="148"/>
      <c r="M1462" s="153"/>
      <c r="T1462" s="154"/>
      <c r="AT1462" s="149" t="s">
        <v>145</v>
      </c>
      <c r="AU1462" s="149" t="s">
        <v>139</v>
      </c>
      <c r="AV1462" s="13" t="s">
        <v>139</v>
      </c>
      <c r="AW1462" s="13" t="s">
        <v>35</v>
      </c>
      <c r="AX1462" s="13" t="s">
        <v>73</v>
      </c>
      <c r="AY1462" s="149" t="s">
        <v>131</v>
      </c>
    </row>
    <row r="1463" spans="2:65" s="14" customFormat="1" ht="10.199999999999999">
      <c r="B1463" s="155"/>
      <c r="D1463" s="136" t="s">
        <v>145</v>
      </c>
      <c r="E1463" s="156" t="s">
        <v>19</v>
      </c>
      <c r="F1463" s="157" t="s">
        <v>166</v>
      </c>
      <c r="H1463" s="158">
        <v>3</v>
      </c>
      <c r="I1463" s="159"/>
      <c r="L1463" s="155"/>
      <c r="M1463" s="160"/>
      <c r="T1463" s="161"/>
      <c r="AT1463" s="156" t="s">
        <v>145</v>
      </c>
      <c r="AU1463" s="156" t="s">
        <v>139</v>
      </c>
      <c r="AV1463" s="14" t="s">
        <v>138</v>
      </c>
      <c r="AW1463" s="14" t="s">
        <v>35</v>
      </c>
      <c r="AX1463" s="14" t="s">
        <v>14</v>
      </c>
      <c r="AY1463" s="156" t="s">
        <v>131</v>
      </c>
    </row>
    <row r="1464" spans="2:65" s="1" customFormat="1" ht="24.15" customHeight="1">
      <c r="B1464" s="32"/>
      <c r="C1464" s="123" t="s">
        <v>1473</v>
      </c>
      <c r="D1464" s="123" t="s">
        <v>133</v>
      </c>
      <c r="E1464" s="124" t="s">
        <v>1474</v>
      </c>
      <c r="F1464" s="125" t="s">
        <v>1475</v>
      </c>
      <c r="G1464" s="126" t="s">
        <v>136</v>
      </c>
      <c r="H1464" s="127">
        <v>3</v>
      </c>
      <c r="I1464" s="128"/>
      <c r="J1464" s="129">
        <f>ROUND(I1464*H1464,2)</f>
        <v>0</v>
      </c>
      <c r="K1464" s="125" t="s">
        <v>137</v>
      </c>
      <c r="L1464" s="32"/>
      <c r="M1464" s="130" t="s">
        <v>19</v>
      </c>
      <c r="N1464" s="131" t="s">
        <v>45</v>
      </c>
      <c r="P1464" s="132">
        <f>O1464*H1464</f>
        <v>0</v>
      </c>
      <c r="Q1464" s="132">
        <v>6.9999999999999994E-5</v>
      </c>
      <c r="R1464" s="132">
        <f>Q1464*H1464</f>
        <v>2.0999999999999998E-4</v>
      </c>
      <c r="S1464" s="132">
        <v>0</v>
      </c>
      <c r="T1464" s="133">
        <f>S1464*H1464</f>
        <v>0</v>
      </c>
      <c r="AR1464" s="134" t="s">
        <v>253</v>
      </c>
      <c r="AT1464" s="134" t="s">
        <v>133</v>
      </c>
      <c r="AU1464" s="134" t="s">
        <v>139</v>
      </c>
      <c r="AY1464" s="17" t="s">
        <v>131</v>
      </c>
      <c r="BE1464" s="135">
        <f>IF(N1464="základní",J1464,0)</f>
        <v>0</v>
      </c>
      <c r="BF1464" s="135">
        <f>IF(N1464="snížená",J1464,0)</f>
        <v>0</v>
      </c>
      <c r="BG1464" s="135">
        <f>IF(N1464="zákl. přenesená",J1464,0)</f>
        <v>0</v>
      </c>
      <c r="BH1464" s="135">
        <f>IF(N1464="sníž. přenesená",J1464,0)</f>
        <v>0</v>
      </c>
      <c r="BI1464" s="135">
        <f>IF(N1464="nulová",J1464,0)</f>
        <v>0</v>
      </c>
      <c r="BJ1464" s="17" t="s">
        <v>139</v>
      </c>
      <c r="BK1464" s="135">
        <f>ROUND(I1464*H1464,2)</f>
        <v>0</v>
      </c>
      <c r="BL1464" s="17" t="s">
        <v>253</v>
      </c>
      <c r="BM1464" s="134" t="s">
        <v>1476</v>
      </c>
    </row>
    <row r="1465" spans="2:65" s="1" customFormat="1" ht="19.2">
      <c r="B1465" s="32"/>
      <c r="D1465" s="136" t="s">
        <v>141</v>
      </c>
      <c r="F1465" s="137" t="s">
        <v>1477</v>
      </c>
      <c r="I1465" s="138"/>
      <c r="L1465" s="32"/>
      <c r="M1465" s="139"/>
      <c r="T1465" s="53"/>
      <c r="AT1465" s="17" t="s">
        <v>141</v>
      </c>
      <c r="AU1465" s="17" t="s">
        <v>139</v>
      </c>
    </row>
    <row r="1466" spans="2:65" s="1" customFormat="1" ht="10.199999999999999">
      <c r="B1466" s="32"/>
      <c r="D1466" s="140" t="s">
        <v>143</v>
      </c>
      <c r="F1466" s="141" t="s">
        <v>1478</v>
      </c>
      <c r="I1466" s="138"/>
      <c r="L1466" s="32"/>
      <c r="M1466" s="139"/>
      <c r="T1466" s="53"/>
      <c r="AT1466" s="17" t="s">
        <v>143</v>
      </c>
      <c r="AU1466" s="17" t="s">
        <v>139</v>
      </c>
    </row>
    <row r="1467" spans="2:65" s="1" customFormat="1" ht="24.15" customHeight="1">
      <c r="B1467" s="32"/>
      <c r="C1467" s="123" t="s">
        <v>1479</v>
      </c>
      <c r="D1467" s="123" t="s">
        <v>133</v>
      </c>
      <c r="E1467" s="124" t="s">
        <v>1480</v>
      </c>
      <c r="F1467" s="125" t="s">
        <v>1481</v>
      </c>
      <c r="G1467" s="126" t="s">
        <v>136</v>
      </c>
      <c r="H1467" s="127">
        <v>3</v>
      </c>
      <c r="I1467" s="128"/>
      <c r="J1467" s="129">
        <f>ROUND(I1467*H1467,2)</f>
        <v>0</v>
      </c>
      <c r="K1467" s="125" t="s">
        <v>137</v>
      </c>
      <c r="L1467" s="32"/>
      <c r="M1467" s="130" t="s">
        <v>19</v>
      </c>
      <c r="N1467" s="131" t="s">
        <v>45</v>
      </c>
      <c r="P1467" s="132">
        <f>O1467*H1467</f>
        <v>0</v>
      </c>
      <c r="Q1467" s="132">
        <v>1.2E-4</v>
      </c>
      <c r="R1467" s="132">
        <f>Q1467*H1467</f>
        <v>3.6000000000000002E-4</v>
      </c>
      <c r="S1467" s="132">
        <v>0</v>
      </c>
      <c r="T1467" s="133">
        <f>S1467*H1467</f>
        <v>0</v>
      </c>
      <c r="AR1467" s="134" t="s">
        <v>253</v>
      </c>
      <c r="AT1467" s="134" t="s">
        <v>133</v>
      </c>
      <c r="AU1467" s="134" t="s">
        <v>139</v>
      </c>
      <c r="AY1467" s="17" t="s">
        <v>131</v>
      </c>
      <c r="BE1467" s="135">
        <f>IF(N1467="základní",J1467,0)</f>
        <v>0</v>
      </c>
      <c r="BF1467" s="135">
        <f>IF(N1467="snížená",J1467,0)</f>
        <v>0</v>
      </c>
      <c r="BG1467" s="135">
        <f>IF(N1467="zákl. přenesená",J1467,0)</f>
        <v>0</v>
      </c>
      <c r="BH1467" s="135">
        <f>IF(N1467="sníž. přenesená",J1467,0)</f>
        <v>0</v>
      </c>
      <c r="BI1467" s="135">
        <f>IF(N1467="nulová",J1467,0)</f>
        <v>0</v>
      </c>
      <c r="BJ1467" s="17" t="s">
        <v>139</v>
      </c>
      <c r="BK1467" s="135">
        <f>ROUND(I1467*H1467,2)</f>
        <v>0</v>
      </c>
      <c r="BL1467" s="17" t="s">
        <v>253</v>
      </c>
      <c r="BM1467" s="134" t="s">
        <v>1482</v>
      </c>
    </row>
    <row r="1468" spans="2:65" s="1" customFormat="1" ht="19.2">
      <c r="B1468" s="32"/>
      <c r="D1468" s="136" t="s">
        <v>141</v>
      </c>
      <c r="F1468" s="137" t="s">
        <v>1483</v>
      </c>
      <c r="I1468" s="138"/>
      <c r="L1468" s="32"/>
      <c r="M1468" s="139"/>
      <c r="T1468" s="53"/>
      <c r="AT1468" s="17" t="s">
        <v>141</v>
      </c>
      <c r="AU1468" s="17" t="s">
        <v>139</v>
      </c>
    </row>
    <row r="1469" spans="2:65" s="1" customFormat="1" ht="10.199999999999999">
      <c r="B1469" s="32"/>
      <c r="D1469" s="140" t="s">
        <v>143</v>
      </c>
      <c r="F1469" s="141" t="s">
        <v>1484</v>
      </c>
      <c r="I1469" s="138"/>
      <c r="L1469" s="32"/>
      <c r="M1469" s="139"/>
      <c r="T1469" s="53"/>
      <c r="AT1469" s="17" t="s">
        <v>143</v>
      </c>
      <c r="AU1469" s="17" t="s">
        <v>139</v>
      </c>
    </row>
    <row r="1470" spans="2:65" s="1" customFormat="1" ht="24.15" customHeight="1">
      <c r="B1470" s="32"/>
      <c r="C1470" s="123" t="s">
        <v>1485</v>
      </c>
      <c r="D1470" s="123" t="s">
        <v>133</v>
      </c>
      <c r="E1470" s="124" t="s">
        <v>1486</v>
      </c>
      <c r="F1470" s="125" t="s">
        <v>1487</v>
      </c>
      <c r="G1470" s="126" t="s">
        <v>136</v>
      </c>
      <c r="H1470" s="127">
        <v>3</v>
      </c>
      <c r="I1470" s="128"/>
      <c r="J1470" s="129">
        <f>ROUND(I1470*H1470,2)</f>
        <v>0</v>
      </c>
      <c r="K1470" s="125" t="s">
        <v>137</v>
      </c>
      <c r="L1470" s="32"/>
      <c r="M1470" s="130" t="s">
        <v>19</v>
      </c>
      <c r="N1470" s="131" t="s">
        <v>45</v>
      </c>
      <c r="P1470" s="132">
        <f>O1470*H1470</f>
        <v>0</v>
      </c>
      <c r="Q1470" s="132">
        <v>3.0000000000000001E-5</v>
      </c>
      <c r="R1470" s="132">
        <f>Q1470*H1470</f>
        <v>9.0000000000000006E-5</v>
      </c>
      <c r="S1470" s="132">
        <v>0</v>
      </c>
      <c r="T1470" s="133">
        <f>S1470*H1470</f>
        <v>0</v>
      </c>
      <c r="AR1470" s="134" t="s">
        <v>253</v>
      </c>
      <c r="AT1470" s="134" t="s">
        <v>133</v>
      </c>
      <c r="AU1470" s="134" t="s">
        <v>139</v>
      </c>
      <c r="AY1470" s="17" t="s">
        <v>131</v>
      </c>
      <c r="BE1470" s="135">
        <f>IF(N1470="základní",J1470,0)</f>
        <v>0</v>
      </c>
      <c r="BF1470" s="135">
        <f>IF(N1470="snížená",J1470,0)</f>
        <v>0</v>
      </c>
      <c r="BG1470" s="135">
        <f>IF(N1470="zákl. přenesená",J1470,0)</f>
        <v>0</v>
      </c>
      <c r="BH1470" s="135">
        <f>IF(N1470="sníž. přenesená",J1470,0)</f>
        <v>0</v>
      </c>
      <c r="BI1470" s="135">
        <f>IF(N1470="nulová",J1470,0)</f>
        <v>0</v>
      </c>
      <c r="BJ1470" s="17" t="s">
        <v>139</v>
      </c>
      <c r="BK1470" s="135">
        <f>ROUND(I1470*H1470,2)</f>
        <v>0</v>
      </c>
      <c r="BL1470" s="17" t="s">
        <v>253</v>
      </c>
      <c r="BM1470" s="134" t="s">
        <v>1488</v>
      </c>
    </row>
    <row r="1471" spans="2:65" s="1" customFormat="1" ht="28.8">
      <c r="B1471" s="32"/>
      <c r="D1471" s="136" t="s">
        <v>141</v>
      </c>
      <c r="F1471" s="137" t="s">
        <v>1489</v>
      </c>
      <c r="I1471" s="138"/>
      <c r="L1471" s="32"/>
      <c r="M1471" s="139"/>
      <c r="T1471" s="53"/>
      <c r="AT1471" s="17" t="s">
        <v>141</v>
      </c>
      <c r="AU1471" s="17" t="s">
        <v>139</v>
      </c>
    </row>
    <row r="1472" spans="2:65" s="1" customFormat="1" ht="10.199999999999999">
      <c r="B1472" s="32"/>
      <c r="D1472" s="140" t="s">
        <v>143</v>
      </c>
      <c r="F1472" s="141" t="s">
        <v>1490</v>
      </c>
      <c r="I1472" s="138"/>
      <c r="L1472" s="32"/>
      <c r="M1472" s="139"/>
      <c r="T1472" s="53"/>
      <c r="AT1472" s="17" t="s">
        <v>143</v>
      </c>
      <c r="AU1472" s="17" t="s">
        <v>139</v>
      </c>
    </row>
    <row r="1473" spans="2:65" s="1" customFormat="1" ht="24.15" customHeight="1">
      <c r="B1473" s="32"/>
      <c r="C1473" s="123" t="s">
        <v>1491</v>
      </c>
      <c r="D1473" s="123" t="s">
        <v>133</v>
      </c>
      <c r="E1473" s="124" t="s">
        <v>1492</v>
      </c>
      <c r="F1473" s="125" t="s">
        <v>1493</v>
      </c>
      <c r="G1473" s="126" t="s">
        <v>136</v>
      </c>
      <c r="H1473" s="127">
        <v>3</v>
      </c>
      <c r="I1473" s="128"/>
      <c r="J1473" s="129">
        <f>ROUND(I1473*H1473,2)</f>
        <v>0</v>
      </c>
      <c r="K1473" s="125" t="s">
        <v>137</v>
      </c>
      <c r="L1473" s="32"/>
      <c r="M1473" s="130" t="s">
        <v>19</v>
      </c>
      <c r="N1473" s="131" t="s">
        <v>45</v>
      </c>
      <c r="P1473" s="132">
        <f>O1473*H1473</f>
        <v>0</v>
      </c>
      <c r="Q1473" s="132">
        <v>1.3999999999999999E-4</v>
      </c>
      <c r="R1473" s="132">
        <f>Q1473*H1473</f>
        <v>4.1999999999999996E-4</v>
      </c>
      <c r="S1473" s="132">
        <v>0</v>
      </c>
      <c r="T1473" s="133">
        <f>S1473*H1473</f>
        <v>0</v>
      </c>
      <c r="AR1473" s="134" t="s">
        <v>253</v>
      </c>
      <c r="AT1473" s="134" t="s">
        <v>133</v>
      </c>
      <c r="AU1473" s="134" t="s">
        <v>139</v>
      </c>
      <c r="AY1473" s="17" t="s">
        <v>131</v>
      </c>
      <c r="BE1473" s="135">
        <f>IF(N1473="základní",J1473,0)</f>
        <v>0</v>
      </c>
      <c r="BF1473" s="135">
        <f>IF(N1473="snížená",J1473,0)</f>
        <v>0</v>
      </c>
      <c r="BG1473" s="135">
        <f>IF(N1473="zákl. přenesená",J1473,0)</f>
        <v>0</v>
      </c>
      <c r="BH1473" s="135">
        <f>IF(N1473="sníž. přenesená",J1473,0)</f>
        <v>0</v>
      </c>
      <c r="BI1473" s="135">
        <f>IF(N1473="nulová",J1473,0)</f>
        <v>0</v>
      </c>
      <c r="BJ1473" s="17" t="s">
        <v>139</v>
      </c>
      <c r="BK1473" s="135">
        <f>ROUND(I1473*H1473,2)</f>
        <v>0</v>
      </c>
      <c r="BL1473" s="17" t="s">
        <v>253</v>
      </c>
      <c r="BM1473" s="134" t="s">
        <v>1494</v>
      </c>
    </row>
    <row r="1474" spans="2:65" s="1" customFormat="1" ht="19.2">
      <c r="B1474" s="32"/>
      <c r="D1474" s="136" t="s">
        <v>141</v>
      </c>
      <c r="F1474" s="137" t="s">
        <v>1495</v>
      </c>
      <c r="I1474" s="138"/>
      <c r="L1474" s="32"/>
      <c r="M1474" s="139"/>
      <c r="T1474" s="53"/>
      <c r="AT1474" s="17" t="s">
        <v>141</v>
      </c>
      <c r="AU1474" s="17" t="s">
        <v>139</v>
      </c>
    </row>
    <row r="1475" spans="2:65" s="1" customFormat="1" ht="10.199999999999999">
      <c r="B1475" s="32"/>
      <c r="D1475" s="140" t="s">
        <v>143</v>
      </c>
      <c r="F1475" s="141" t="s">
        <v>1496</v>
      </c>
      <c r="I1475" s="138"/>
      <c r="L1475" s="32"/>
      <c r="M1475" s="139"/>
      <c r="T1475" s="53"/>
      <c r="AT1475" s="17" t="s">
        <v>143</v>
      </c>
      <c r="AU1475" s="17" t="s">
        <v>139</v>
      </c>
    </row>
    <row r="1476" spans="2:65" s="11" customFormat="1" ht="22.8" customHeight="1">
      <c r="B1476" s="111"/>
      <c r="D1476" s="112" t="s">
        <v>72</v>
      </c>
      <c r="E1476" s="121" t="s">
        <v>1497</v>
      </c>
      <c r="F1476" s="121" t="s">
        <v>1498</v>
      </c>
      <c r="I1476" s="114"/>
      <c r="J1476" s="122">
        <f>BK1476</f>
        <v>0</v>
      </c>
      <c r="L1476" s="111"/>
      <c r="M1476" s="116"/>
      <c r="P1476" s="117">
        <f>SUM(P1477:P1484)</f>
        <v>0</v>
      </c>
      <c r="R1476" s="117">
        <f>SUM(R1477:R1484)</f>
        <v>5.3600000000000002E-2</v>
      </c>
      <c r="T1476" s="118">
        <f>SUM(T1477:T1484)</f>
        <v>0</v>
      </c>
      <c r="AR1476" s="112" t="s">
        <v>139</v>
      </c>
      <c r="AT1476" s="119" t="s">
        <v>72</v>
      </c>
      <c r="AU1476" s="119" t="s">
        <v>14</v>
      </c>
      <c r="AY1476" s="112" t="s">
        <v>131</v>
      </c>
      <c r="BK1476" s="120">
        <f>SUM(BK1477:BK1484)</f>
        <v>0</v>
      </c>
    </row>
    <row r="1477" spans="2:65" s="1" customFormat="1" ht="24.15" customHeight="1">
      <c r="B1477" s="32"/>
      <c r="C1477" s="123" t="s">
        <v>1499</v>
      </c>
      <c r="D1477" s="123" t="s">
        <v>133</v>
      </c>
      <c r="E1477" s="124" t="s">
        <v>1500</v>
      </c>
      <c r="F1477" s="125" t="s">
        <v>1501</v>
      </c>
      <c r="G1477" s="126" t="s">
        <v>136</v>
      </c>
      <c r="H1477" s="127">
        <v>134</v>
      </c>
      <c r="I1477" s="128"/>
      <c r="J1477" s="129">
        <f>ROUND(I1477*H1477,2)</f>
        <v>0</v>
      </c>
      <c r="K1477" s="125" t="s">
        <v>137</v>
      </c>
      <c r="L1477" s="32"/>
      <c r="M1477" s="130" t="s">
        <v>19</v>
      </c>
      <c r="N1477" s="131" t="s">
        <v>45</v>
      </c>
      <c r="P1477" s="132">
        <f>O1477*H1477</f>
        <v>0</v>
      </c>
      <c r="Q1477" s="132">
        <v>2.0000000000000001E-4</v>
      </c>
      <c r="R1477" s="132">
        <f>Q1477*H1477</f>
        <v>2.6800000000000001E-2</v>
      </c>
      <c r="S1477" s="132">
        <v>0</v>
      </c>
      <c r="T1477" s="133">
        <f>S1477*H1477</f>
        <v>0</v>
      </c>
      <c r="AR1477" s="134" t="s">
        <v>253</v>
      </c>
      <c r="AT1477" s="134" t="s">
        <v>133</v>
      </c>
      <c r="AU1477" s="134" t="s">
        <v>139</v>
      </c>
      <c r="AY1477" s="17" t="s">
        <v>131</v>
      </c>
      <c r="BE1477" s="135">
        <f>IF(N1477="základní",J1477,0)</f>
        <v>0</v>
      </c>
      <c r="BF1477" s="135">
        <f>IF(N1477="snížená",J1477,0)</f>
        <v>0</v>
      </c>
      <c r="BG1477" s="135">
        <f>IF(N1477="zákl. přenesená",J1477,0)</f>
        <v>0</v>
      </c>
      <c r="BH1477" s="135">
        <f>IF(N1477="sníž. přenesená",J1477,0)</f>
        <v>0</v>
      </c>
      <c r="BI1477" s="135">
        <f>IF(N1477="nulová",J1477,0)</f>
        <v>0</v>
      </c>
      <c r="BJ1477" s="17" t="s">
        <v>139</v>
      </c>
      <c r="BK1477" s="135">
        <f>ROUND(I1477*H1477,2)</f>
        <v>0</v>
      </c>
      <c r="BL1477" s="17" t="s">
        <v>253</v>
      </c>
      <c r="BM1477" s="134" t="s">
        <v>1502</v>
      </c>
    </row>
    <row r="1478" spans="2:65" s="1" customFormat="1" ht="19.2">
      <c r="B1478" s="32"/>
      <c r="D1478" s="136" t="s">
        <v>141</v>
      </c>
      <c r="F1478" s="137" t="s">
        <v>1503</v>
      </c>
      <c r="I1478" s="138"/>
      <c r="L1478" s="32"/>
      <c r="M1478" s="139"/>
      <c r="T1478" s="53"/>
      <c r="AT1478" s="17" t="s">
        <v>141</v>
      </c>
      <c r="AU1478" s="17" t="s">
        <v>139</v>
      </c>
    </row>
    <row r="1479" spans="2:65" s="1" customFormat="1" ht="10.199999999999999">
      <c r="B1479" s="32"/>
      <c r="D1479" s="140" t="s">
        <v>143</v>
      </c>
      <c r="F1479" s="141" t="s">
        <v>1504</v>
      </c>
      <c r="I1479" s="138"/>
      <c r="L1479" s="32"/>
      <c r="M1479" s="139"/>
      <c r="T1479" s="53"/>
      <c r="AT1479" s="17" t="s">
        <v>143</v>
      </c>
      <c r="AU1479" s="17" t="s">
        <v>139</v>
      </c>
    </row>
    <row r="1480" spans="2:65" s="12" customFormat="1" ht="10.199999999999999">
      <c r="B1480" s="142"/>
      <c r="D1480" s="136" t="s">
        <v>145</v>
      </c>
      <c r="E1480" s="143" t="s">
        <v>19</v>
      </c>
      <c r="F1480" s="144" t="s">
        <v>785</v>
      </c>
      <c r="H1480" s="143" t="s">
        <v>19</v>
      </c>
      <c r="I1480" s="145"/>
      <c r="L1480" s="142"/>
      <c r="M1480" s="146"/>
      <c r="T1480" s="147"/>
      <c r="AT1480" s="143" t="s">
        <v>145</v>
      </c>
      <c r="AU1480" s="143" t="s">
        <v>139</v>
      </c>
      <c r="AV1480" s="12" t="s">
        <v>14</v>
      </c>
      <c r="AW1480" s="12" t="s">
        <v>35</v>
      </c>
      <c r="AX1480" s="12" t="s">
        <v>73</v>
      </c>
      <c r="AY1480" s="143" t="s">
        <v>131</v>
      </c>
    </row>
    <row r="1481" spans="2:65" s="13" customFormat="1" ht="10.199999999999999">
      <c r="B1481" s="148"/>
      <c r="D1481" s="136" t="s">
        <v>145</v>
      </c>
      <c r="E1481" s="149" t="s">
        <v>19</v>
      </c>
      <c r="F1481" s="150" t="s">
        <v>786</v>
      </c>
      <c r="H1481" s="151">
        <v>134</v>
      </c>
      <c r="I1481" s="152"/>
      <c r="L1481" s="148"/>
      <c r="M1481" s="153"/>
      <c r="T1481" s="154"/>
      <c r="AT1481" s="149" t="s">
        <v>145</v>
      </c>
      <c r="AU1481" s="149" t="s">
        <v>139</v>
      </c>
      <c r="AV1481" s="13" t="s">
        <v>139</v>
      </c>
      <c r="AW1481" s="13" t="s">
        <v>35</v>
      </c>
      <c r="AX1481" s="13" t="s">
        <v>14</v>
      </c>
      <c r="AY1481" s="149" t="s">
        <v>131</v>
      </c>
    </row>
    <row r="1482" spans="2:65" s="1" customFormat="1" ht="24.15" customHeight="1">
      <c r="B1482" s="32"/>
      <c r="C1482" s="123" t="s">
        <v>1505</v>
      </c>
      <c r="D1482" s="123" t="s">
        <v>133</v>
      </c>
      <c r="E1482" s="124" t="s">
        <v>1506</v>
      </c>
      <c r="F1482" s="125" t="s">
        <v>1507</v>
      </c>
      <c r="G1482" s="126" t="s">
        <v>136</v>
      </c>
      <c r="H1482" s="127">
        <v>134</v>
      </c>
      <c r="I1482" s="128"/>
      <c r="J1482" s="129">
        <f>ROUND(I1482*H1482,2)</f>
        <v>0</v>
      </c>
      <c r="K1482" s="125" t="s">
        <v>137</v>
      </c>
      <c r="L1482" s="32"/>
      <c r="M1482" s="130" t="s">
        <v>19</v>
      </c>
      <c r="N1482" s="131" t="s">
        <v>45</v>
      </c>
      <c r="P1482" s="132">
        <f>O1482*H1482</f>
        <v>0</v>
      </c>
      <c r="Q1482" s="132">
        <v>2.0000000000000001E-4</v>
      </c>
      <c r="R1482" s="132">
        <f>Q1482*H1482</f>
        <v>2.6800000000000001E-2</v>
      </c>
      <c r="S1482" s="132">
        <v>0</v>
      </c>
      <c r="T1482" s="133">
        <f>S1482*H1482</f>
        <v>0</v>
      </c>
      <c r="AR1482" s="134" t="s">
        <v>253</v>
      </c>
      <c r="AT1482" s="134" t="s">
        <v>133</v>
      </c>
      <c r="AU1482" s="134" t="s">
        <v>139</v>
      </c>
      <c r="AY1482" s="17" t="s">
        <v>131</v>
      </c>
      <c r="BE1482" s="135">
        <f>IF(N1482="základní",J1482,0)</f>
        <v>0</v>
      </c>
      <c r="BF1482" s="135">
        <f>IF(N1482="snížená",J1482,0)</f>
        <v>0</v>
      </c>
      <c r="BG1482" s="135">
        <f>IF(N1482="zákl. přenesená",J1482,0)</f>
        <v>0</v>
      </c>
      <c r="BH1482" s="135">
        <f>IF(N1482="sníž. přenesená",J1482,0)</f>
        <v>0</v>
      </c>
      <c r="BI1482" s="135">
        <f>IF(N1482="nulová",J1482,0)</f>
        <v>0</v>
      </c>
      <c r="BJ1482" s="17" t="s">
        <v>139</v>
      </c>
      <c r="BK1482" s="135">
        <f>ROUND(I1482*H1482,2)</f>
        <v>0</v>
      </c>
      <c r="BL1482" s="17" t="s">
        <v>253</v>
      </c>
      <c r="BM1482" s="134" t="s">
        <v>1508</v>
      </c>
    </row>
    <row r="1483" spans="2:65" s="1" customFormat="1" ht="28.8">
      <c r="B1483" s="32"/>
      <c r="D1483" s="136" t="s">
        <v>141</v>
      </c>
      <c r="F1483" s="137" t="s">
        <v>1509</v>
      </c>
      <c r="I1483" s="138"/>
      <c r="L1483" s="32"/>
      <c r="M1483" s="139"/>
      <c r="T1483" s="53"/>
      <c r="AT1483" s="17" t="s">
        <v>141</v>
      </c>
      <c r="AU1483" s="17" t="s">
        <v>139</v>
      </c>
    </row>
    <row r="1484" spans="2:65" s="1" customFormat="1" ht="10.199999999999999">
      <c r="B1484" s="32"/>
      <c r="D1484" s="140" t="s">
        <v>143</v>
      </c>
      <c r="F1484" s="141" t="s">
        <v>1510</v>
      </c>
      <c r="I1484" s="138"/>
      <c r="L1484" s="32"/>
      <c r="M1484" s="139"/>
      <c r="T1484" s="53"/>
      <c r="AT1484" s="17" t="s">
        <v>143</v>
      </c>
      <c r="AU1484" s="17" t="s">
        <v>139</v>
      </c>
    </row>
    <row r="1485" spans="2:65" s="11" customFormat="1" ht="25.95" customHeight="1">
      <c r="B1485" s="111"/>
      <c r="D1485" s="112" t="s">
        <v>72</v>
      </c>
      <c r="E1485" s="113" t="s">
        <v>1511</v>
      </c>
      <c r="F1485" s="113" t="s">
        <v>1512</v>
      </c>
      <c r="I1485" s="114"/>
      <c r="J1485" s="115">
        <f>BK1485</f>
        <v>0</v>
      </c>
      <c r="L1485" s="111"/>
      <c r="M1485" s="116"/>
      <c r="P1485" s="117">
        <f>SUM(P1486:P1495)</f>
        <v>0</v>
      </c>
      <c r="R1485" s="117">
        <f>SUM(R1486:R1495)</f>
        <v>0</v>
      </c>
      <c r="T1485" s="118">
        <f>SUM(T1486:T1495)</f>
        <v>0</v>
      </c>
      <c r="AR1485" s="112" t="s">
        <v>172</v>
      </c>
      <c r="AT1485" s="119" t="s">
        <v>72</v>
      </c>
      <c r="AU1485" s="119" t="s">
        <v>73</v>
      </c>
      <c r="AY1485" s="112" t="s">
        <v>131</v>
      </c>
      <c r="BK1485" s="120">
        <f>SUM(BK1486:BK1495)</f>
        <v>0</v>
      </c>
    </row>
    <row r="1486" spans="2:65" s="1" customFormat="1" ht="16.5" customHeight="1">
      <c r="B1486" s="32"/>
      <c r="C1486" s="123" t="s">
        <v>1513</v>
      </c>
      <c r="D1486" s="123" t="s">
        <v>133</v>
      </c>
      <c r="E1486" s="124" t="s">
        <v>1514</v>
      </c>
      <c r="F1486" s="125" t="s">
        <v>1515</v>
      </c>
      <c r="G1486" s="126" t="s">
        <v>1516</v>
      </c>
      <c r="H1486" s="127">
        <v>1</v>
      </c>
      <c r="I1486" s="128"/>
      <c r="J1486" s="129">
        <f>ROUND(I1486*H1486,2)</f>
        <v>0</v>
      </c>
      <c r="K1486" s="125" t="s">
        <v>19</v>
      </c>
      <c r="L1486" s="32"/>
      <c r="M1486" s="130" t="s">
        <v>19</v>
      </c>
      <c r="N1486" s="131" t="s">
        <v>45</v>
      </c>
      <c r="P1486" s="132">
        <f>O1486*H1486</f>
        <v>0</v>
      </c>
      <c r="Q1486" s="132">
        <v>0</v>
      </c>
      <c r="R1486" s="132">
        <f>Q1486*H1486</f>
        <v>0</v>
      </c>
      <c r="S1486" s="132">
        <v>0</v>
      </c>
      <c r="T1486" s="133">
        <f>S1486*H1486</f>
        <v>0</v>
      </c>
      <c r="AR1486" s="134" t="s">
        <v>138</v>
      </c>
      <c r="AT1486" s="134" t="s">
        <v>133</v>
      </c>
      <c r="AU1486" s="134" t="s">
        <v>14</v>
      </c>
      <c r="AY1486" s="17" t="s">
        <v>131</v>
      </c>
      <c r="BE1486" s="135">
        <f>IF(N1486="základní",J1486,0)</f>
        <v>0</v>
      </c>
      <c r="BF1486" s="135">
        <f>IF(N1486="snížená",J1486,0)</f>
        <v>0</v>
      </c>
      <c r="BG1486" s="135">
        <f>IF(N1486="zákl. přenesená",J1486,0)</f>
        <v>0</v>
      </c>
      <c r="BH1486" s="135">
        <f>IF(N1486="sníž. přenesená",J1486,0)</f>
        <v>0</v>
      </c>
      <c r="BI1486" s="135">
        <f>IF(N1486="nulová",J1486,0)</f>
        <v>0</v>
      </c>
      <c r="BJ1486" s="17" t="s">
        <v>139</v>
      </c>
      <c r="BK1486" s="135">
        <f>ROUND(I1486*H1486,2)</f>
        <v>0</v>
      </c>
      <c r="BL1486" s="17" t="s">
        <v>138</v>
      </c>
      <c r="BM1486" s="134" t="s">
        <v>1517</v>
      </c>
    </row>
    <row r="1487" spans="2:65" s="1" customFormat="1" ht="19.2">
      <c r="B1487" s="32"/>
      <c r="D1487" s="136" t="s">
        <v>141</v>
      </c>
      <c r="F1487" s="137" t="s">
        <v>1518</v>
      </c>
      <c r="I1487" s="138"/>
      <c r="L1487" s="32"/>
      <c r="M1487" s="139"/>
      <c r="T1487" s="53"/>
      <c r="AT1487" s="17" t="s">
        <v>141</v>
      </c>
      <c r="AU1487" s="17" t="s">
        <v>14</v>
      </c>
    </row>
    <row r="1488" spans="2:65" s="1" customFormat="1" ht="16.5" customHeight="1">
      <c r="B1488" s="32"/>
      <c r="C1488" s="123" t="s">
        <v>1519</v>
      </c>
      <c r="D1488" s="123" t="s">
        <v>133</v>
      </c>
      <c r="E1488" s="124" t="s">
        <v>1520</v>
      </c>
      <c r="F1488" s="125" t="s">
        <v>1521</v>
      </c>
      <c r="G1488" s="126" t="s">
        <v>1516</v>
      </c>
      <c r="H1488" s="127">
        <v>1</v>
      </c>
      <c r="I1488" s="128"/>
      <c r="J1488" s="129">
        <f>ROUND(I1488*H1488,2)</f>
        <v>0</v>
      </c>
      <c r="K1488" s="125" t="s">
        <v>19</v>
      </c>
      <c r="L1488" s="32"/>
      <c r="M1488" s="130" t="s">
        <v>19</v>
      </c>
      <c r="N1488" s="131" t="s">
        <v>45</v>
      </c>
      <c r="P1488" s="132">
        <f>O1488*H1488</f>
        <v>0</v>
      </c>
      <c r="Q1488" s="132">
        <v>0</v>
      </c>
      <c r="R1488" s="132">
        <f>Q1488*H1488</f>
        <v>0</v>
      </c>
      <c r="S1488" s="132">
        <v>0</v>
      </c>
      <c r="T1488" s="133">
        <f>S1488*H1488</f>
        <v>0</v>
      </c>
      <c r="AR1488" s="134" t="s">
        <v>138</v>
      </c>
      <c r="AT1488" s="134" t="s">
        <v>133</v>
      </c>
      <c r="AU1488" s="134" t="s">
        <v>14</v>
      </c>
      <c r="AY1488" s="17" t="s">
        <v>131</v>
      </c>
      <c r="BE1488" s="135">
        <f>IF(N1488="základní",J1488,0)</f>
        <v>0</v>
      </c>
      <c r="BF1488" s="135">
        <f>IF(N1488="snížená",J1488,0)</f>
        <v>0</v>
      </c>
      <c r="BG1488" s="135">
        <f>IF(N1488="zákl. přenesená",J1488,0)</f>
        <v>0</v>
      </c>
      <c r="BH1488" s="135">
        <f>IF(N1488="sníž. přenesená",J1488,0)</f>
        <v>0</v>
      </c>
      <c r="BI1488" s="135">
        <f>IF(N1488="nulová",J1488,0)</f>
        <v>0</v>
      </c>
      <c r="BJ1488" s="17" t="s">
        <v>139</v>
      </c>
      <c r="BK1488" s="135">
        <f>ROUND(I1488*H1488,2)</f>
        <v>0</v>
      </c>
      <c r="BL1488" s="17" t="s">
        <v>138</v>
      </c>
      <c r="BM1488" s="134" t="s">
        <v>1522</v>
      </c>
    </row>
    <row r="1489" spans="2:65" s="1" customFormat="1" ht="10.199999999999999">
      <c r="B1489" s="32"/>
      <c r="D1489" s="136" t="s">
        <v>141</v>
      </c>
      <c r="F1489" s="137" t="s">
        <v>1521</v>
      </c>
      <c r="I1489" s="138"/>
      <c r="L1489" s="32"/>
      <c r="M1489" s="139"/>
      <c r="T1489" s="53"/>
      <c r="AT1489" s="17" t="s">
        <v>141</v>
      </c>
      <c r="AU1489" s="17" t="s">
        <v>14</v>
      </c>
    </row>
    <row r="1490" spans="2:65" s="1" customFormat="1" ht="16.5" customHeight="1">
      <c r="B1490" s="32"/>
      <c r="C1490" s="123" t="s">
        <v>1523</v>
      </c>
      <c r="D1490" s="123" t="s">
        <v>133</v>
      </c>
      <c r="E1490" s="124" t="s">
        <v>1524</v>
      </c>
      <c r="F1490" s="125" t="s">
        <v>1525</v>
      </c>
      <c r="G1490" s="126" t="s">
        <v>1516</v>
      </c>
      <c r="H1490" s="127">
        <v>1</v>
      </c>
      <c r="I1490" s="128"/>
      <c r="J1490" s="129">
        <f>ROUND(I1490*H1490,2)</f>
        <v>0</v>
      </c>
      <c r="K1490" s="125" t="s">
        <v>19</v>
      </c>
      <c r="L1490" s="32"/>
      <c r="M1490" s="130" t="s">
        <v>19</v>
      </c>
      <c r="N1490" s="131" t="s">
        <v>45</v>
      </c>
      <c r="P1490" s="132">
        <f>O1490*H1490</f>
        <v>0</v>
      </c>
      <c r="Q1490" s="132">
        <v>0</v>
      </c>
      <c r="R1490" s="132">
        <f>Q1490*H1490</f>
        <v>0</v>
      </c>
      <c r="S1490" s="132">
        <v>0</v>
      </c>
      <c r="T1490" s="133">
        <f>S1490*H1490</f>
        <v>0</v>
      </c>
      <c r="AR1490" s="134" t="s">
        <v>138</v>
      </c>
      <c r="AT1490" s="134" t="s">
        <v>133</v>
      </c>
      <c r="AU1490" s="134" t="s">
        <v>14</v>
      </c>
      <c r="AY1490" s="17" t="s">
        <v>131</v>
      </c>
      <c r="BE1490" s="135">
        <f>IF(N1490="základní",J1490,0)</f>
        <v>0</v>
      </c>
      <c r="BF1490" s="135">
        <f>IF(N1490="snížená",J1490,0)</f>
        <v>0</v>
      </c>
      <c r="BG1490" s="135">
        <f>IF(N1490="zákl. přenesená",J1490,0)</f>
        <v>0</v>
      </c>
      <c r="BH1490" s="135">
        <f>IF(N1490="sníž. přenesená",J1490,0)</f>
        <v>0</v>
      </c>
      <c r="BI1490" s="135">
        <f>IF(N1490="nulová",J1490,0)</f>
        <v>0</v>
      </c>
      <c r="BJ1490" s="17" t="s">
        <v>139</v>
      </c>
      <c r="BK1490" s="135">
        <f>ROUND(I1490*H1490,2)</f>
        <v>0</v>
      </c>
      <c r="BL1490" s="17" t="s">
        <v>138</v>
      </c>
      <c r="BM1490" s="134" t="s">
        <v>1526</v>
      </c>
    </row>
    <row r="1491" spans="2:65" s="1" customFormat="1" ht="10.199999999999999">
      <c r="B1491" s="32"/>
      <c r="D1491" s="136" t="s">
        <v>141</v>
      </c>
      <c r="F1491" s="137" t="s">
        <v>1525</v>
      </c>
      <c r="I1491" s="138"/>
      <c r="L1491" s="32"/>
      <c r="M1491" s="139"/>
      <c r="T1491" s="53"/>
      <c r="AT1491" s="17" t="s">
        <v>141</v>
      </c>
      <c r="AU1491" s="17" t="s">
        <v>14</v>
      </c>
    </row>
    <row r="1492" spans="2:65" s="1" customFormat="1" ht="16.5" customHeight="1">
      <c r="B1492" s="32"/>
      <c r="C1492" s="123" t="s">
        <v>1527</v>
      </c>
      <c r="D1492" s="123" t="s">
        <v>133</v>
      </c>
      <c r="E1492" s="124" t="s">
        <v>1528</v>
      </c>
      <c r="F1492" s="125" t="s">
        <v>1529</v>
      </c>
      <c r="G1492" s="126" t="s">
        <v>1516</v>
      </c>
      <c r="H1492" s="127">
        <v>1</v>
      </c>
      <c r="I1492" s="128"/>
      <c r="J1492" s="129">
        <f>ROUND(I1492*H1492,2)</f>
        <v>0</v>
      </c>
      <c r="K1492" s="125" t="s">
        <v>19</v>
      </c>
      <c r="L1492" s="32"/>
      <c r="M1492" s="130" t="s">
        <v>19</v>
      </c>
      <c r="N1492" s="131" t="s">
        <v>45</v>
      </c>
      <c r="P1492" s="132">
        <f>O1492*H1492</f>
        <v>0</v>
      </c>
      <c r="Q1492" s="132">
        <v>0</v>
      </c>
      <c r="R1492" s="132">
        <f>Q1492*H1492</f>
        <v>0</v>
      </c>
      <c r="S1492" s="132">
        <v>0</v>
      </c>
      <c r="T1492" s="133">
        <f>S1492*H1492</f>
        <v>0</v>
      </c>
      <c r="AR1492" s="134" t="s">
        <v>138</v>
      </c>
      <c r="AT1492" s="134" t="s">
        <v>133</v>
      </c>
      <c r="AU1492" s="134" t="s">
        <v>14</v>
      </c>
      <c r="AY1492" s="17" t="s">
        <v>131</v>
      </c>
      <c r="BE1492" s="135">
        <f>IF(N1492="základní",J1492,0)</f>
        <v>0</v>
      </c>
      <c r="BF1492" s="135">
        <f>IF(N1492="snížená",J1492,0)</f>
        <v>0</v>
      </c>
      <c r="BG1492" s="135">
        <f>IF(N1492="zákl. přenesená",J1492,0)</f>
        <v>0</v>
      </c>
      <c r="BH1492" s="135">
        <f>IF(N1492="sníž. přenesená",J1492,0)</f>
        <v>0</v>
      </c>
      <c r="BI1492" s="135">
        <f>IF(N1492="nulová",J1492,0)</f>
        <v>0</v>
      </c>
      <c r="BJ1492" s="17" t="s">
        <v>139</v>
      </c>
      <c r="BK1492" s="135">
        <f>ROUND(I1492*H1492,2)</f>
        <v>0</v>
      </c>
      <c r="BL1492" s="17" t="s">
        <v>138</v>
      </c>
      <c r="BM1492" s="134" t="s">
        <v>1530</v>
      </c>
    </row>
    <row r="1493" spans="2:65" s="1" customFormat="1" ht="10.199999999999999">
      <c r="B1493" s="32"/>
      <c r="D1493" s="136" t="s">
        <v>141</v>
      </c>
      <c r="F1493" s="137" t="s">
        <v>1529</v>
      </c>
      <c r="I1493" s="138"/>
      <c r="L1493" s="32"/>
      <c r="M1493" s="139"/>
      <c r="T1493" s="53"/>
      <c r="AT1493" s="17" t="s">
        <v>141</v>
      </c>
      <c r="AU1493" s="17" t="s">
        <v>14</v>
      </c>
    </row>
    <row r="1494" spans="2:65" s="1" customFormat="1" ht="16.5" customHeight="1">
      <c r="B1494" s="32"/>
      <c r="C1494" s="123" t="s">
        <v>1531</v>
      </c>
      <c r="D1494" s="123" t="s">
        <v>133</v>
      </c>
      <c r="E1494" s="124" t="s">
        <v>1532</v>
      </c>
      <c r="F1494" s="125" t="s">
        <v>1533</v>
      </c>
      <c r="G1494" s="126" t="s">
        <v>1516</v>
      </c>
      <c r="H1494" s="127">
        <v>1</v>
      </c>
      <c r="I1494" s="128"/>
      <c r="J1494" s="129">
        <f>ROUND(I1494*H1494,2)</f>
        <v>0</v>
      </c>
      <c r="K1494" s="125" t="s">
        <v>19</v>
      </c>
      <c r="L1494" s="32"/>
      <c r="M1494" s="130" t="s">
        <v>19</v>
      </c>
      <c r="N1494" s="131" t="s">
        <v>45</v>
      </c>
      <c r="P1494" s="132">
        <f>O1494*H1494</f>
        <v>0</v>
      </c>
      <c r="Q1494" s="132">
        <v>0</v>
      </c>
      <c r="R1494" s="132">
        <f>Q1494*H1494</f>
        <v>0</v>
      </c>
      <c r="S1494" s="132">
        <v>0</v>
      </c>
      <c r="T1494" s="133">
        <f>S1494*H1494</f>
        <v>0</v>
      </c>
      <c r="AR1494" s="134" t="s">
        <v>138</v>
      </c>
      <c r="AT1494" s="134" t="s">
        <v>133</v>
      </c>
      <c r="AU1494" s="134" t="s">
        <v>14</v>
      </c>
      <c r="AY1494" s="17" t="s">
        <v>131</v>
      </c>
      <c r="BE1494" s="135">
        <f>IF(N1494="základní",J1494,0)</f>
        <v>0</v>
      </c>
      <c r="BF1494" s="135">
        <f>IF(N1494="snížená",J1494,0)</f>
        <v>0</v>
      </c>
      <c r="BG1494" s="135">
        <f>IF(N1494="zákl. přenesená",J1494,0)</f>
        <v>0</v>
      </c>
      <c r="BH1494" s="135">
        <f>IF(N1494="sníž. přenesená",J1494,0)</f>
        <v>0</v>
      </c>
      <c r="BI1494" s="135">
        <f>IF(N1494="nulová",J1494,0)</f>
        <v>0</v>
      </c>
      <c r="BJ1494" s="17" t="s">
        <v>139</v>
      </c>
      <c r="BK1494" s="135">
        <f>ROUND(I1494*H1494,2)</f>
        <v>0</v>
      </c>
      <c r="BL1494" s="17" t="s">
        <v>138</v>
      </c>
      <c r="BM1494" s="134" t="s">
        <v>1534</v>
      </c>
    </row>
    <row r="1495" spans="2:65" s="1" customFormat="1" ht="10.199999999999999">
      <c r="B1495" s="32"/>
      <c r="D1495" s="136" t="s">
        <v>141</v>
      </c>
      <c r="F1495" s="137" t="s">
        <v>1533</v>
      </c>
      <c r="I1495" s="138"/>
      <c r="L1495" s="32"/>
      <c r="M1495" s="173"/>
      <c r="N1495" s="174"/>
      <c r="O1495" s="174"/>
      <c r="P1495" s="174"/>
      <c r="Q1495" s="174"/>
      <c r="R1495" s="174"/>
      <c r="S1495" s="174"/>
      <c r="T1495" s="175"/>
      <c r="AT1495" s="17" t="s">
        <v>141</v>
      </c>
      <c r="AU1495" s="17" t="s">
        <v>14</v>
      </c>
    </row>
    <row r="1496" spans="2:65" s="1" customFormat="1" ht="6.9" customHeight="1">
      <c r="B1496" s="41"/>
      <c r="C1496" s="42"/>
      <c r="D1496" s="42"/>
      <c r="E1496" s="42"/>
      <c r="F1496" s="42"/>
      <c r="G1496" s="42"/>
      <c r="H1496" s="42"/>
      <c r="I1496" s="42"/>
      <c r="J1496" s="42"/>
      <c r="K1496" s="42"/>
      <c r="L1496" s="32"/>
    </row>
  </sheetData>
  <sheetProtection algorithmName="SHA-512" hashValue="uOW/w98NTHNlIcxf7Y1S0xC8HoAWmt0T/fwx1sYHe08n4q2JQQRBKuHYCBa1W/EnUv9yqBXUbFKtQ1CzK9t5cQ==" saltValue="ntDTcpsixhmyywm69jYmbWfzJjMQajr6iAIaBxz76mG2MSD93SbD69oKJQqEThRm2Ie6Dd26iuqjGubbb+sHnA==" spinCount="100000" sheet="1" objects="1" scenarios="1" formatColumns="0" formatRows="0" autoFilter="0"/>
  <autoFilter ref="C106:K1495" xr:uid="{00000000-0009-0000-0000-000001000000}"/>
  <mergeCells count="9">
    <mergeCell ref="E50:H50"/>
    <mergeCell ref="E97:H97"/>
    <mergeCell ref="E99:H99"/>
    <mergeCell ref="L2:V2"/>
    <mergeCell ref="E7:H7"/>
    <mergeCell ref="E9:H9"/>
    <mergeCell ref="E18:H18"/>
    <mergeCell ref="E27:H27"/>
    <mergeCell ref="E48:H48"/>
  </mergeCells>
  <hyperlinks>
    <hyperlink ref="F112" r:id="rId1" xr:uid="{00000000-0004-0000-0100-000000000000}"/>
    <hyperlink ref="F117" r:id="rId2" xr:uid="{00000000-0004-0000-0100-000001000000}"/>
    <hyperlink ref="F122" r:id="rId3" xr:uid="{00000000-0004-0000-0100-000002000000}"/>
    <hyperlink ref="F130" r:id="rId4" xr:uid="{00000000-0004-0000-0100-000003000000}"/>
    <hyperlink ref="F137" r:id="rId5" xr:uid="{00000000-0004-0000-0100-000004000000}"/>
    <hyperlink ref="F140" r:id="rId6" xr:uid="{00000000-0004-0000-0100-000005000000}"/>
    <hyperlink ref="F148" r:id="rId7" xr:uid="{00000000-0004-0000-0100-000006000000}"/>
    <hyperlink ref="F152" r:id="rId8" xr:uid="{00000000-0004-0000-0100-000007000000}"/>
    <hyperlink ref="F156" r:id="rId9" xr:uid="{00000000-0004-0000-0100-000008000000}"/>
    <hyperlink ref="F168" r:id="rId10" xr:uid="{00000000-0004-0000-0100-000009000000}"/>
    <hyperlink ref="F174" r:id="rId11" xr:uid="{00000000-0004-0000-0100-00000A000000}"/>
    <hyperlink ref="F178" r:id="rId12" xr:uid="{00000000-0004-0000-0100-00000B000000}"/>
    <hyperlink ref="F183" r:id="rId13" xr:uid="{00000000-0004-0000-0100-00000C000000}"/>
    <hyperlink ref="F189" r:id="rId14" xr:uid="{00000000-0004-0000-0100-00000D000000}"/>
    <hyperlink ref="F194" r:id="rId15" xr:uid="{00000000-0004-0000-0100-00000E000000}"/>
    <hyperlink ref="F198" r:id="rId16" xr:uid="{00000000-0004-0000-0100-00000F000000}"/>
    <hyperlink ref="F203" r:id="rId17" xr:uid="{00000000-0004-0000-0100-000010000000}"/>
    <hyperlink ref="F208" r:id="rId18" xr:uid="{00000000-0004-0000-0100-000011000000}"/>
    <hyperlink ref="F228" r:id="rId19" xr:uid="{00000000-0004-0000-0100-000012000000}"/>
    <hyperlink ref="F248" r:id="rId20" xr:uid="{00000000-0004-0000-0100-000013000000}"/>
    <hyperlink ref="F257" r:id="rId21" xr:uid="{00000000-0004-0000-0100-000014000000}"/>
    <hyperlink ref="F266" r:id="rId22" xr:uid="{00000000-0004-0000-0100-000015000000}"/>
    <hyperlink ref="F276" r:id="rId23" xr:uid="{00000000-0004-0000-0100-000016000000}"/>
    <hyperlink ref="F285" r:id="rId24" xr:uid="{00000000-0004-0000-0100-000017000000}"/>
    <hyperlink ref="F333" r:id="rId25" xr:uid="{00000000-0004-0000-0100-000018000000}"/>
    <hyperlink ref="F355" r:id="rId26" xr:uid="{00000000-0004-0000-0100-000019000000}"/>
    <hyperlink ref="F359" r:id="rId27" xr:uid="{00000000-0004-0000-0100-00001A000000}"/>
    <hyperlink ref="F366" r:id="rId28" xr:uid="{00000000-0004-0000-0100-00001B000000}"/>
    <hyperlink ref="F446" r:id="rId29" xr:uid="{00000000-0004-0000-0100-00001C000000}"/>
    <hyperlink ref="F454" r:id="rId30" xr:uid="{00000000-0004-0000-0100-00001D000000}"/>
    <hyperlink ref="F474" r:id="rId31" xr:uid="{00000000-0004-0000-0100-00001E000000}"/>
    <hyperlink ref="F514" r:id="rId32" xr:uid="{00000000-0004-0000-0100-00001F000000}"/>
    <hyperlink ref="F536" r:id="rId33" xr:uid="{00000000-0004-0000-0100-000020000000}"/>
    <hyperlink ref="F544" r:id="rId34" xr:uid="{00000000-0004-0000-0100-000021000000}"/>
    <hyperlink ref="F554" r:id="rId35" xr:uid="{00000000-0004-0000-0100-000022000000}"/>
    <hyperlink ref="F571" r:id="rId36" xr:uid="{00000000-0004-0000-0100-000023000000}"/>
    <hyperlink ref="F580" r:id="rId37" xr:uid="{00000000-0004-0000-0100-000024000000}"/>
    <hyperlink ref="F587" r:id="rId38" xr:uid="{00000000-0004-0000-0100-000025000000}"/>
    <hyperlink ref="F593" r:id="rId39" xr:uid="{00000000-0004-0000-0100-000026000000}"/>
    <hyperlink ref="F641" r:id="rId40" xr:uid="{00000000-0004-0000-0100-000027000000}"/>
    <hyperlink ref="F646" r:id="rId41" xr:uid="{00000000-0004-0000-0100-000028000000}"/>
    <hyperlink ref="F677" r:id="rId42" xr:uid="{00000000-0004-0000-0100-000029000000}"/>
    <hyperlink ref="F690" r:id="rId43" xr:uid="{00000000-0004-0000-0100-00002A000000}"/>
    <hyperlink ref="F709" r:id="rId44" xr:uid="{00000000-0004-0000-0100-00002B000000}"/>
    <hyperlink ref="F761" r:id="rId45" xr:uid="{00000000-0004-0000-0100-00002C000000}"/>
    <hyperlink ref="F769" r:id="rId46" xr:uid="{00000000-0004-0000-0100-00002D000000}"/>
    <hyperlink ref="F778" r:id="rId47" xr:uid="{00000000-0004-0000-0100-00002E000000}"/>
    <hyperlink ref="F783" r:id="rId48" xr:uid="{00000000-0004-0000-0100-00002F000000}"/>
    <hyperlink ref="F786" r:id="rId49" xr:uid="{00000000-0004-0000-0100-000030000000}"/>
    <hyperlink ref="F791" r:id="rId50" xr:uid="{00000000-0004-0000-0100-000031000000}"/>
    <hyperlink ref="F794" r:id="rId51" xr:uid="{00000000-0004-0000-0100-000032000000}"/>
    <hyperlink ref="F797" r:id="rId52" xr:uid="{00000000-0004-0000-0100-000033000000}"/>
    <hyperlink ref="F801" r:id="rId53" xr:uid="{00000000-0004-0000-0100-000034000000}"/>
    <hyperlink ref="F809" r:id="rId54" xr:uid="{00000000-0004-0000-0100-000035000000}"/>
    <hyperlink ref="F814" r:id="rId55" xr:uid="{00000000-0004-0000-0100-000036000000}"/>
    <hyperlink ref="F819" r:id="rId56" xr:uid="{00000000-0004-0000-0100-000037000000}"/>
    <hyperlink ref="F829" r:id="rId57" xr:uid="{00000000-0004-0000-0100-000038000000}"/>
    <hyperlink ref="F834" r:id="rId58" xr:uid="{00000000-0004-0000-0100-000039000000}"/>
    <hyperlink ref="F845" r:id="rId59" xr:uid="{00000000-0004-0000-0100-00003A000000}"/>
    <hyperlink ref="F850" r:id="rId60" xr:uid="{00000000-0004-0000-0100-00003B000000}"/>
    <hyperlink ref="F858" r:id="rId61" xr:uid="{00000000-0004-0000-0100-00003C000000}"/>
    <hyperlink ref="F904" r:id="rId62" xr:uid="{00000000-0004-0000-0100-00003D000000}"/>
    <hyperlink ref="F909" r:id="rId63" xr:uid="{00000000-0004-0000-0100-00003E000000}"/>
    <hyperlink ref="F913" r:id="rId64" xr:uid="{00000000-0004-0000-0100-00003F000000}"/>
    <hyperlink ref="F916" r:id="rId65" xr:uid="{00000000-0004-0000-0100-000040000000}"/>
    <hyperlink ref="F919" r:id="rId66" xr:uid="{00000000-0004-0000-0100-000041000000}"/>
    <hyperlink ref="F923" r:id="rId67" xr:uid="{00000000-0004-0000-0100-000042000000}"/>
    <hyperlink ref="F927" r:id="rId68" xr:uid="{00000000-0004-0000-0100-000043000000}"/>
    <hyperlink ref="F931" r:id="rId69" xr:uid="{00000000-0004-0000-0100-000044000000}"/>
    <hyperlink ref="F934" r:id="rId70" xr:uid="{00000000-0004-0000-0100-000045000000}"/>
    <hyperlink ref="F943" r:id="rId71" xr:uid="{00000000-0004-0000-0100-000046000000}"/>
    <hyperlink ref="F955" r:id="rId72" xr:uid="{00000000-0004-0000-0100-000047000000}"/>
    <hyperlink ref="F968" r:id="rId73" xr:uid="{00000000-0004-0000-0100-000048000000}"/>
    <hyperlink ref="F971" r:id="rId74" xr:uid="{00000000-0004-0000-0100-000049000000}"/>
    <hyperlink ref="F983" r:id="rId75" xr:uid="{00000000-0004-0000-0100-00004A000000}"/>
    <hyperlink ref="F987" r:id="rId76" xr:uid="{00000000-0004-0000-0100-00004B000000}"/>
    <hyperlink ref="F990" r:id="rId77" xr:uid="{00000000-0004-0000-0100-00004C000000}"/>
    <hyperlink ref="F993" r:id="rId78" xr:uid="{00000000-0004-0000-0100-00004D000000}"/>
    <hyperlink ref="F997" r:id="rId79" xr:uid="{00000000-0004-0000-0100-00004E000000}"/>
    <hyperlink ref="F1002" r:id="rId80" xr:uid="{00000000-0004-0000-0100-00004F000000}"/>
    <hyperlink ref="F1013" r:id="rId81" xr:uid="{00000000-0004-0000-0100-000050000000}"/>
    <hyperlink ref="F1024" r:id="rId82" xr:uid="{00000000-0004-0000-0100-000051000000}"/>
    <hyperlink ref="F1030" r:id="rId83" xr:uid="{00000000-0004-0000-0100-000052000000}"/>
    <hyperlink ref="F1033" r:id="rId84" xr:uid="{00000000-0004-0000-0100-000053000000}"/>
    <hyperlink ref="F1036" r:id="rId85" xr:uid="{00000000-0004-0000-0100-000054000000}"/>
    <hyperlink ref="F1041" r:id="rId86" xr:uid="{00000000-0004-0000-0100-000055000000}"/>
    <hyperlink ref="F1046" r:id="rId87" xr:uid="{00000000-0004-0000-0100-000056000000}"/>
    <hyperlink ref="F1050" r:id="rId88" xr:uid="{00000000-0004-0000-0100-000057000000}"/>
    <hyperlink ref="F1055" r:id="rId89" xr:uid="{00000000-0004-0000-0100-000058000000}"/>
    <hyperlink ref="F1063" r:id="rId90" xr:uid="{00000000-0004-0000-0100-000059000000}"/>
    <hyperlink ref="F1068" r:id="rId91" xr:uid="{00000000-0004-0000-0100-00005A000000}"/>
    <hyperlink ref="F1076" r:id="rId92" xr:uid="{00000000-0004-0000-0100-00005B000000}"/>
    <hyperlink ref="F1080" r:id="rId93" xr:uid="{00000000-0004-0000-0100-00005C000000}"/>
    <hyperlink ref="F1084" r:id="rId94" xr:uid="{00000000-0004-0000-0100-00005D000000}"/>
    <hyperlink ref="F1087" r:id="rId95" xr:uid="{00000000-0004-0000-0100-00005E000000}"/>
    <hyperlink ref="F1092" r:id="rId96" xr:uid="{00000000-0004-0000-0100-00005F000000}"/>
    <hyperlink ref="F1097" r:id="rId97" xr:uid="{00000000-0004-0000-0100-000060000000}"/>
    <hyperlink ref="F1115" r:id="rId98" xr:uid="{00000000-0004-0000-0100-000061000000}"/>
    <hyperlink ref="F1120" r:id="rId99" xr:uid="{00000000-0004-0000-0100-000062000000}"/>
    <hyperlink ref="F1132" r:id="rId100" xr:uid="{00000000-0004-0000-0100-000063000000}"/>
    <hyperlink ref="F1135" r:id="rId101" xr:uid="{00000000-0004-0000-0100-000064000000}"/>
    <hyperlink ref="F1139" r:id="rId102" xr:uid="{00000000-0004-0000-0100-000065000000}"/>
    <hyperlink ref="F1144" r:id="rId103" xr:uid="{00000000-0004-0000-0100-000066000000}"/>
    <hyperlink ref="F1152" r:id="rId104" xr:uid="{00000000-0004-0000-0100-000067000000}"/>
    <hyperlink ref="F1156" r:id="rId105" xr:uid="{00000000-0004-0000-0100-000068000000}"/>
    <hyperlink ref="F1161" r:id="rId106" xr:uid="{00000000-0004-0000-0100-000069000000}"/>
    <hyperlink ref="F1165" r:id="rId107" xr:uid="{00000000-0004-0000-0100-00006A000000}"/>
    <hyperlink ref="F1173" r:id="rId108" xr:uid="{00000000-0004-0000-0100-00006B000000}"/>
    <hyperlink ref="F1185" r:id="rId109" xr:uid="{00000000-0004-0000-0100-00006C000000}"/>
    <hyperlink ref="F1189" r:id="rId110" xr:uid="{00000000-0004-0000-0100-00006D000000}"/>
    <hyperlink ref="F1194" r:id="rId111" xr:uid="{00000000-0004-0000-0100-00006E000000}"/>
    <hyperlink ref="F1202" r:id="rId112" xr:uid="{00000000-0004-0000-0100-00006F000000}"/>
    <hyperlink ref="F1210" r:id="rId113" xr:uid="{00000000-0004-0000-0100-000070000000}"/>
    <hyperlink ref="F1222" r:id="rId114" xr:uid="{00000000-0004-0000-0100-000071000000}"/>
    <hyperlink ref="F1226" r:id="rId115" xr:uid="{00000000-0004-0000-0100-000072000000}"/>
    <hyperlink ref="F1231" r:id="rId116" xr:uid="{00000000-0004-0000-0100-000073000000}"/>
    <hyperlink ref="F1234" r:id="rId117" xr:uid="{00000000-0004-0000-0100-000074000000}"/>
    <hyperlink ref="F1242" r:id="rId118" xr:uid="{00000000-0004-0000-0100-000075000000}"/>
    <hyperlink ref="F1246" r:id="rId119" xr:uid="{00000000-0004-0000-0100-000076000000}"/>
    <hyperlink ref="F1252" r:id="rId120" xr:uid="{00000000-0004-0000-0100-000077000000}"/>
    <hyperlink ref="F1257" r:id="rId121" xr:uid="{00000000-0004-0000-0100-000078000000}"/>
    <hyperlink ref="F1280" r:id="rId122" xr:uid="{00000000-0004-0000-0100-000079000000}"/>
    <hyperlink ref="F1299" r:id="rId123" xr:uid="{00000000-0004-0000-0100-00007A000000}"/>
    <hyperlink ref="F1308" r:id="rId124" xr:uid="{00000000-0004-0000-0100-00007B000000}"/>
    <hyperlink ref="F1313" r:id="rId125" xr:uid="{00000000-0004-0000-0100-00007C000000}"/>
    <hyperlink ref="F1318" r:id="rId126" xr:uid="{00000000-0004-0000-0100-00007D000000}"/>
    <hyperlink ref="F1343" r:id="rId127" xr:uid="{00000000-0004-0000-0100-00007E000000}"/>
    <hyperlink ref="F1352" r:id="rId128" xr:uid="{00000000-0004-0000-0100-00007F000000}"/>
    <hyperlink ref="F1356" r:id="rId129" xr:uid="{00000000-0004-0000-0100-000080000000}"/>
    <hyperlink ref="F1361" r:id="rId130" xr:uid="{00000000-0004-0000-0100-000081000000}"/>
    <hyperlink ref="F1370" r:id="rId131" xr:uid="{00000000-0004-0000-0100-000082000000}"/>
    <hyperlink ref="F1375" r:id="rId132" xr:uid="{00000000-0004-0000-0100-000083000000}"/>
    <hyperlink ref="F1380" r:id="rId133" xr:uid="{00000000-0004-0000-0100-000084000000}"/>
    <hyperlink ref="F1383" r:id="rId134" xr:uid="{00000000-0004-0000-0100-000085000000}"/>
    <hyperlink ref="F1393" r:id="rId135" xr:uid="{00000000-0004-0000-0100-000086000000}"/>
    <hyperlink ref="F1397" r:id="rId136" xr:uid="{00000000-0004-0000-0100-000087000000}"/>
    <hyperlink ref="F1402" r:id="rId137" xr:uid="{00000000-0004-0000-0100-000088000000}"/>
    <hyperlink ref="F1407" r:id="rId138" xr:uid="{00000000-0004-0000-0100-000089000000}"/>
    <hyperlink ref="F1416" r:id="rId139" xr:uid="{00000000-0004-0000-0100-00008A000000}"/>
    <hyperlink ref="F1421" r:id="rId140" xr:uid="{00000000-0004-0000-0100-00008B000000}"/>
    <hyperlink ref="F1429" r:id="rId141" xr:uid="{00000000-0004-0000-0100-00008C000000}"/>
    <hyperlink ref="F1433" r:id="rId142" xr:uid="{00000000-0004-0000-0100-00008D000000}"/>
    <hyperlink ref="F1438" r:id="rId143" xr:uid="{00000000-0004-0000-0100-00008E000000}"/>
    <hyperlink ref="F1441" r:id="rId144" xr:uid="{00000000-0004-0000-0100-00008F000000}"/>
    <hyperlink ref="F1454" r:id="rId145" xr:uid="{00000000-0004-0000-0100-000090000000}"/>
    <hyperlink ref="F1458" r:id="rId146" xr:uid="{00000000-0004-0000-0100-000091000000}"/>
    <hyperlink ref="F1466" r:id="rId147" xr:uid="{00000000-0004-0000-0100-000092000000}"/>
    <hyperlink ref="F1469" r:id="rId148" xr:uid="{00000000-0004-0000-0100-000093000000}"/>
    <hyperlink ref="F1472" r:id="rId149" xr:uid="{00000000-0004-0000-0100-000094000000}"/>
    <hyperlink ref="F1475" r:id="rId150" xr:uid="{00000000-0004-0000-0100-000095000000}"/>
    <hyperlink ref="F1479" r:id="rId151" xr:uid="{00000000-0004-0000-0100-000096000000}"/>
    <hyperlink ref="F1484" r:id="rId152" xr:uid="{00000000-0004-0000-0100-00009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176" customWidth="1"/>
    <col min="2" max="2" width="1.7109375" style="176" customWidth="1"/>
    <col min="3" max="4" width="5" style="176" customWidth="1"/>
    <col min="5" max="5" width="11.7109375" style="176" customWidth="1"/>
    <col min="6" max="6" width="9.140625" style="176" customWidth="1"/>
    <col min="7" max="7" width="5" style="176" customWidth="1"/>
    <col min="8" max="8" width="77.85546875" style="176" customWidth="1"/>
    <col min="9" max="10" width="20" style="176" customWidth="1"/>
    <col min="11" max="11" width="1.7109375" style="176" customWidth="1"/>
  </cols>
  <sheetData>
    <row r="1" spans="2:11" customFormat="1" ht="37.5" customHeight="1"/>
    <row r="2" spans="2:11" customFormat="1" ht="7.5" customHeight="1">
      <c r="B2" s="177"/>
      <c r="C2" s="178"/>
      <c r="D2" s="178"/>
      <c r="E2" s="178"/>
      <c r="F2" s="178"/>
      <c r="G2" s="178"/>
      <c r="H2" s="178"/>
      <c r="I2" s="178"/>
      <c r="J2" s="178"/>
      <c r="K2" s="179"/>
    </row>
    <row r="3" spans="2:11" s="15" customFormat="1" ht="45" customHeight="1">
      <c r="B3" s="180"/>
      <c r="C3" s="297" t="s">
        <v>1535</v>
      </c>
      <c r="D3" s="297"/>
      <c r="E3" s="297"/>
      <c r="F3" s="297"/>
      <c r="G3" s="297"/>
      <c r="H3" s="297"/>
      <c r="I3" s="297"/>
      <c r="J3" s="297"/>
      <c r="K3" s="181"/>
    </row>
    <row r="4" spans="2:11" customFormat="1" ht="25.5" customHeight="1">
      <c r="B4" s="182"/>
      <c r="C4" s="302" t="s">
        <v>1536</v>
      </c>
      <c r="D4" s="302"/>
      <c r="E4" s="302"/>
      <c r="F4" s="302"/>
      <c r="G4" s="302"/>
      <c r="H4" s="302"/>
      <c r="I4" s="302"/>
      <c r="J4" s="302"/>
      <c r="K4" s="183"/>
    </row>
    <row r="5" spans="2:11" customFormat="1" ht="5.25" customHeight="1">
      <c r="B5" s="182"/>
      <c r="C5" s="184"/>
      <c r="D5" s="184"/>
      <c r="E5" s="184"/>
      <c r="F5" s="184"/>
      <c r="G5" s="184"/>
      <c r="H5" s="184"/>
      <c r="I5" s="184"/>
      <c r="J5" s="184"/>
      <c r="K5" s="183"/>
    </row>
    <row r="6" spans="2:11" customFormat="1" ht="15" customHeight="1">
      <c r="B6" s="182"/>
      <c r="C6" s="301" t="s">
        <v>1537</v>
      </c>
      <c r="D6" s="301"/>
      <c r="E6" s="301"/>
      <c r="F6" s="301"/>
      <c r="G6" s="301"/>
      <c r="H6" s="301"/>
      <c r="I6" s="301"/>
      <c r="J6" s="301"/>
      <c r="K6" s="183"/>
    </row>
    <row r="7" spans="2:11" customFormat="1" ht="15" customHeight="1">
      <c r="B7" s="186"/>
      <c r="C7" s="301" t="s">
        <v>1538</v>
      </c>
      <c r="D7" s="301"/>
      <c r="E7" s="301"/>
      <c r="F7" s="301"/>
      <c r="G7" s="301"/>
      <c r="H7" s="301"/>
      <c r="I7" s="301"/>
      <c r="J7" s="301"/>
      <c r="K7" s="183"/>
    </row>
    <row r="8" spans="2:11" customFormat="1" ht="12.75" customHeight="1">
      <c r="B8" s="186"/>
      <c r="C8" s="185"/>
      <c r="D8" s="185"/>
      <c r="E8" s="185"/>
      <c r="F8" s="185"/>
      <c r="G8" s="185"/>
      <c r="H8" s="185"/>
      <c r="I8" s="185"/>
      <c r="J8" s="185"/>
      <c r="K8" s="183"/>
    </row>
    <row r="9" spans="2:11" customFormat="1" ht="15" customHeight="1">
      <c r="B9" s="186"/>
      <c r="C9" s="301" t="s">
        <v>1539</v>
      </c>
      <c r="D9" s="301"/>
      <c r="E9" s="301"/>
      <c r="F9" s="301"/>
      <c r="G9" s="301"/>
      <c r="H9" s="301"/>
      <c r="I9" s="301"/>
      <c r="J9" s="301"/>
      <c r="K9" s="183"/>
    </row>
    <row r="10" spans="2:11" customFormat="1" ht="15" customHeight="1">
      <c r="B10" s="186"/>
      <c r="C10" s="185"/>
      <c r="D10" s="301" t="s">
        <v>1540</v>
      </c>
      <c r="E10" s="301"/>
      <c r="F10" s="301"/>
      <c r="G10" s="301"/>
      <c r="H10" s="301"/>
      <c r="I10" s="301"/>
      <c r="J10" s="301"/>
      <c r="K10" s="183"/>
    </row>
    <row r="11" spans="2:11" customFormat="1" ht="15" customHeight="1">
      <c r="B11" s="186"/>
      <c r="C11" s="187"/>
      <c r="D11" s="301" t="s">
        <v>1541</v>
      </c>
      <c r="E11" s="301"/>
      <c r="F11" s="301"/>
      <c r="G11" s="301"/>
      <c r="H11" s="301"/>
      <c r="I11" s="301"/>
      <c r="J11" s="301"/>
      <c r="K11" s="183"/>
    </row>
    <row r="12" spans="2:11" customFormat="1" ht="15" customHeight="1">
      <c r="B12" s="186"/>
      <c r="C12" s="187"/>
      <c r="D12" s="185"/>
      <c r="E12" s="185"/>
      <c r="F12" s="185"/>
      <c r="G12" s="185"/>
      <c r="H12" s="185"/>
      <c r="I12" s="185"/>
      <c r="J12" s="185"/>
      <c r="K12" s="183"/>
    </row>
    <row r="13" spans="2:11" customFormat="1" ht="15" customHeight="1">
      <c r="B13" s="186"/>
      <c r="C13" s="187"/>
      <c r="D13" s="188" t="s">
        <v>1542</v>
      </c>
      <c r="E13" s="185"/>
      <c r="F13" s="185"/>
      <c r="G13" s="185"/>
      <c r="H13" s="185"/>
      <c r="I13" s="185"/>
      <c r="J13" s="185"/>
      <c r="K13" s="183"/>
    </row>
    <row r="14" spans="2:11" customFormat="1" ht="12.75" customHeight="1">
      <c r="B14" s="186"/>
      <c r="C14" s="187"/>
      <c r="D14" s="187"/>
      <c r="E14" s="187"/>
      <c r="F14" s="187"/>
      <c r="G14" s="187"/>
      <c r="H14" s="187"/>
      <c r="I14" s="187"/>
      <c r="J14" s="187"/>
      <c r="K14" s="183"/>
    </row>
    <row r="15" spans="2:11" customFormat="1" ht="15" customHeight="1">
      <c r="B15" s="186"/>
      <c r="C15" s="187"/>
      <c r="D15" s="301" t="s">
        <v>1543</v>
      </c>
      <c r="E15" s="301"/>
      <c r="F15" s="301"/>
      <c r="G15" s="301"/>
      <c r="H15" s="301"/>
      <c r="I15" s="301"/>
      <c r="J15" s="301"/>
      <c r="K15" s="183"/>
    </row>
    <row r="16" spans="2:11" customFormat="1" ht="15" customHeight="1">
      <c r="B16" s="186"/>
      <c r="C16" s="187"/>
      <c r="D16" s="301" t="s">
        <v>1544</v>
      </c>
      <c r="E16" s="301"/>
      <c r="F16" s="301"/>
      <c r="G16" s="301"/>
      <c r="H16" s="301"/>
      <c r="I16" s="301"/>
      <c r="J16" s="301"/>
      <c r="K16" s="183"/>
    </row>
    <row r="17" spans="2:11" customFormat="1" ht="15" customHeight="1">
      <c r="B17" s="186"/>
      <c r="C17" s="187"/>
      <c r="D17" s="301" t="s">
        <v>1545</v>
      </c>
      <c r="E17" s="301"/>
      <c r="F17" s="301"/>
      <c r="G17" s="301"/>
      <c r="H17" s="301"/>
      <c r="I17" s="301"/>
      <c r="J17" s="301"/>
      <c r="K17" s="183"/>
    </row>
    <row r="18" spans="2:11" customFormat="1" ht="15" customHeight="1">
      <c r="B18" s="186"/>
      <c r="C18" s="187"/>
      <c r="D18" s="187"/>
      <c r="E18" s="189" t="s">
        <v>79</v>
      </c>
      <c r="F18" s="301" t="s">
        <v>1546</v>
      </c>
      <c r="G18" s="301"/>
      <c r="H18" s="301"/>
      <c r="I18" s="301"/>
      <c r="J18" s="301"/>
      <c r="K18" s="183"/>
    </row>
    <row r="19" spans="2:11" customFormat="1" ht="15" customHeight="1">
      <c r="B19" s="186"/>
      <c r="C19" s="187"/>
      <c r="D19" s="187"/>
      <c r="E19" s="189" t="s">
        <v>1547</v>
      </c>
      <c r="F19" s="301" t="s">
        <v>1548</v>
      </c>
      <c r="G19" s="301"/>
      <c r="H19" s="301"/>
      <c r="I19" s="301"/>
      <c r="J19" s="301"/>
      <c r="K19" s="183"/>
    </row>
    <row r="20" spans="2:11" customFormat="1" ht="15" customHeight="1">
      <c r="B20" s="186"/>
      <c r="C20" s="187"/>
      <c r="D20" s="187"/>
      <c r="E20" s="189" t="s">
        <v>1549</v>
      </c>
      <c r="F20" s="301" t="s">
        <v>1550</v>
      </c>
      <c r="G20" s="301"/>
      <c r="H20" s="301"/>
      <c r="I20" s="301"/>
      <c r="J20" s="301"/>
      <c r="K20" s="183"/>
    </row>
    <row r="21" spans="2:11" customFormat="1" ht="15" customHeight="1">
      <c r="B21" s="186"/>
      <c r="C21" s="187"/>
      <c r="D21" s="187"/>
      <c r="E21" s="189" t="s">
        <v>1551</v>
      </c>
      <c r="F21" s="301" t="s">
        <v>1552</v>
      </c>
      <c r="G21" s="301"/>
      <c r="H21" s="301"/>
      <c r="I21" s="301"/>
      <c r="J21" s="301"/>
      <c r="K21" s="183"/>
    </row>
    <row r="22" spans="2:11" customFormat="1" ht="15" customHeight="1">
      <c r="B22" s="186"/>
      <c r="C22" s="187"/>
      <c r="D22" s="187"/>
      <c r="E22" s="189" t="s">
        <v>1553</v>
      </c>
      <c r="F22" s="301" t="s">
        <v>1554</v>
      </c>
      <c r="G22" s="301"/>
      <c r="H22" s="301"/>
      <c r="I22" s="301"/>
      <c r="J22" s="301"/>
      <c r="K22" s="183"/>
    </row>
    <row r="23" spans="2:11" customFormat="1" ht="15" customHeight="1">
      <c r="B23" s="186"/>
      <c r="C23" s="187"/>
      <c r="D23" s="187"/>
      <c r="E23" s="189" t="s">
        <v>1555</v>
      </c>
      <c r="F23" s="301" t="s">
        <v>1556</v>
      </c>
      <c r="G23" s="301"/>
      <c r="H23" s="301"/>
      <c r="I23" s="301"/>
      <c r="J23" s="301"/>
      <c r="K23" s="183"/>
    </row>
    <row r="24" spans="2:11" customFormat="1" ht="12.75" customHeight="1">
      <c r="B24" s="186"/>
      <c r="C24" s="187"/>
      <c r="D24" s="187"/>
      <c r="E24" s="187"/>
      <c r="F24" s="187"/>
      <c r="G24" s="187"/>
      <c r="H24" s="187"/>
      <c r="I24" s="187"/>
      <c r="J24" s="187"/>
      <c r="K24" s="183"/>
    </row>
    <row r="25" spans="2:11" customFormat="1" ht="15" customHeight="1">
      <c r="B25" s="186"/>
      <c r="C25" s="301" t="s">
        <v>1557</v>
      </c>
      <c r="D25" s="301"/>
      <c r="E25" s="301"/>
      <c r="F25" s="301"/>
      <c r="G25" s="301"/>
      <c r="H25" s="301"/>
      <c r="I25" s="301"/>
      <c r="J25" s="301"/>
      <c r="K25" s="183"/>
    </row>
    <row r="26" spans="2:11" customFormat="1" ht="15" customHeight="1">
      <c r="B26" s="186"/>
      <c r="C26" s="301" t="s">
        <v>1558</v>
      </c>
      <c r="D26" s="301"/>
      <c r="E26" s="301"/>
      <c r="F26" s="301"/>
      <c r="G26" s="301"/>
      <c r="H26" s="301"/>
      <c r="I26" s="301"/>
      <c r="J26" s="301"/>
      <c r="K26" s="183"/>
    </row>
    <row r="27" spans="2:11" customFormat="1" ht="15" customHeight="1">
      <c r="B27" s="186"/>
      <c r="C27" s="185"/>
      <c r="D27" s="301" t="s">
        <v>1559</v>
      </c>
      <c r="E27" s="301"/>
      <c r="F27" s="301"/>
      <c r="G27" s="301"/>
      <c r="H27" s="301"/>
      <c r="I27" s="301"/>
      <c r="J27" s="301"/>
      <c r="K27" s="183"/>
    </row>
    <row r="28" spans="2:11" customFormat="1" ht="15" customHeight="1">
      <c r="B28" s="186"/>
      <c r="C28" s="187"/>
      <c r="D28" s="301" t="s">
        <v>1560</v>
      </c>
      <c r="E28" s="301"/>
      <c r="F28" s="301"/>
      <c r="G28" s="301"/>
      <c r="H28" s="301"/>
      <c r="I28" s="301"/>
      <c r="J28" s="301"/>
      <c r="K28" s="183"/>
    </row>
    <row r="29" spans="2:11" customFormat="1" ht="12.75" customHeight="1">
      <c r="B29" s="186"/>
      <c r="C29" s="187"/>
      <c r="D29" s="187"/>
      <c r="E29" s="187"/>
      <c r="F29" s="187"/>
      <c r="G29" s="187"/>
      <c r="H29" s="187"/>
      <c r="I29" s="187"/>
      <c r="J29" s="187"/>
      <c r="K29" s="183"/>
    </row>
    <row r="30" spans="2:11" customFormat="1" ht="15" customHeight="1">
      <c r="B30" s="186"/>
      <c r="C30" s="187"/>
      <c r="D30" s="301" t="s">
        <v>1561</v>
      </c>
      <c r="E30" s="301"/>
      <c r="F30" s="301"/>
      <c r="G30" s="301"/>
      <c r="H30" s="301"/>
      <c r="I30" s="301"/>
      <c r="J30" s="301"/>
      <c r="K30" s="183"/>
    </row>
    <row r="31" spans="2:11" customFormat="1" ht="15" customHeight="1">
      <c r="B31" s="186"/>
      <c r="C31" s="187"/>
      <c r="D31" s="301" t="s">
        <v>1562</v>
      </c>
      <c r="E31" s="301"/>
      <c r="F31" s="301"/>
      <c r="G31" s="301"/>
      <c r="H31" s="301"/>
      <c r="I31" s="301"/>
      <c r="J31" s="301"/>
      <c r="K31" s="183"/>
    </row>
    <row r="32" spans="2:11" customFormat="1" ht="12.75" customHeight="1">
      <c r="B32" s="186"/>
      <c r="C32" s="187"/>
      <c r="D32" s="187"/>
      <c r="E32" s="187"/>
      <c r="F32" s="187"/>
      <c r="G32" s="187"/>
      <c r="H32" s="187"/>
      <c r="I32" s="187"/>
      <c r="J32" s="187"/>
      <c r="K32" s="183"/>
    </row>
    <row r="33" spans="2:11" customFormat="1" ht="15" customHeight="1">
      <c r="B33" s="186"/>
      <c r="C33" s="187"/>
      <c r="D33" s="301" t="s">
        <v>1563</v>
      </c>
      <c r="E33" s="301"/>
      <c r="F33" s="301"/>
      <c r="G33" s="301"/>
      <c r="H33" s="301"/>
      <c r="I33" s="301"/>
      <c r="J33" s="301"/>
      <c r="K33" s="183"/>
    </row>
    <row r="34" spans="2:11" customFormat="1" ht="15" customHeight="1">
      <c r="B34" s="186"/>
      <c r="C34" s="187"/>
      <c r="D34" s="301" t="s">
        <v>1564</v>
      </c>
      <c r="E34" s="301"/>
      <c r="F34" s="301"/>
      <c r="G34" s="301"/>
      <c r="H34" s="301"/>
      <c r="I34" s="301"/>
      <c r="J34" s="301"/>
      <c r="K34" s="183"/>
    </row>
    <row r="35" spans="2:11" customFormat="1" ht="15" customHeight="1">
      <c r="B35" s="186"/>
      <c r="C35" s="187"/>
      <c r="D35" s="301" t="s">
        <v>1565</v>
      </c>
      <c r="E35" s="301"/>
      <c r="F35" s="301"/>
      <c r="G35" s="301"/>
      <c r="H35" s="301"/>
      <c r="I35" s="301"/>
      <c r="J35" s="301"/>
      <c r="K35" s="183"/>
    </row>
    <row r="36" spans="2:11" customFormat="1" ht="15" customHeight="1">
      <c r="B36" s="186"/>
      <c r="C36" s="187"/>
      <c r="D36" s="185"/>
      <c r="E36" s="188" t="s">
        <v>117</v>
      </c>
      <c r="F36" s="185"/>
      <c r="G36" s="301" t="s">
        <v>1566</v>
      </c>
      <c r="H36" s="301"/>
      <c r="I36" s="301"/>
      <c r="J36" s="301"/>
      <c r="K36" s="183"/>
    </row>
    <row r="37" spans="2:11" customFormat="1" ht="30.75" customHeight="1">
      <c r="B37" s="186"/>
      <c r="C37" s="187"/>
      <c r="D37" s="185"/>
      <c r="E37" s="188" t="s">
        <v>1567</v>
      </c>
      <c r="F37" s="185"/>
      <c r="G37" s="301" t="s">
        <v>1568</v>
      </c>
      <c r="H37" s="301"/>
      <c r="I37" s="301"/>
      <c r="J37" s="301"/>
      <c r="K37" s="183"/>
    </row>
    <row r="38" spans="2:11" customFormat="1" ht="15" customHeight="1">
      <c r="B38" s="186"/>
      <c r="C38" s="187"/>
      <c r="D38" s="185"/>
      <c r="E38" s="188" t="s">
        <v>54</v>
      </c>
      <c r="F38" s="185"/>
      <c r="G38" s="301" t="s">
        <v>1569</v>
      </c>
      <c r="H38" s="301"/>
      <c r="I38" s="301"/>
      <c r="J38" s="301"/>
      <c r="K38" s="183"/>
    </row>
    <row r="39" spans="2:11" customFormat="1" ht="15" customHeight="1">
      <c r="B39" s="186"/>
      <c r="C39" s="187"/>
      <c r="D39" s="185"/>
      <c r="E39" s="188" t="s">
        <v>55</v>
      </c>
      <c r="F39" s="185"/>
      <c r="G39" s="301" t="s">
        <v>1570</v>
      </c>
      <c r="H39" s="301"/>
      <c r="I39" s="301"/>
      <c r="J39" s="301"/>
      <c r="K39" s="183"/>
    </row>
    <row r="40" spans="2:11" customFormat="1" ht="15" customHeight="1">
      <c r="B40" s="186"/>
      <c r="C40" s="187"/>
      <c r="D40" s="185"/>
      <c r="E40" s="188" t="s">
        <v>118</v>
      </c>
      <c r="F40" s="185"/>
      <c r="G40" s="301" t="s">
        <v>1571</v>
      </c>
      <c r="H40" s="301"/>
      <c r="I40" s="301"/>
      <c r="J40" s="301"/>
      <c r="K40" s="183"/>
    </row>
    <row r="41" spans="2:11" customFormat="1" ht="15" customHeight="1">
      <c r="B41" s="186"/>
      <c r="C41" s="187"/>
      <c r="D41" s="185"/>
      <c r="E41" s="188" t="s">
        <v>119</v>
      </c>
      <c r="F41" s="185"/>
      <c r="G41" s="301" t="s">
        <v>1572</v>
      </c>
      <c r="H41" s="301"/>
      <c r="I41" s="301"/>
      <c r="J41" s="301"/>
      <c r="K41" s="183"/>
    </row>
    <row r="42" spans="2:11" customFormat="1" ht="15" customHeight="1">
      <c r="B42" s="186"/>
      <c r="C42" s="187"/>
      <c r="D42" s="185"/>
      <c r="E42" s="188" t="s">
        <v>1573</v>
      </c>
      <c r="F42" s="185"/>
      <c r="G42" s="301" t="s">
        <v>1574</v>
      </c>
      <c r="H42" s="301"/>
      <c r="I42" s="301"/>
      <c r="J42" s="301"/>
      <c r="K42" s="183"/>
    </row>
    <row r="43" spans="2:11" customFormat="1" ht="15" customHeight="1">
      <c r="B43" s="186"/>
      <c r="C43" s="187"/>
      <c r="D43" s="185"/>
      <c r="E43" s="188"/>
      <c r="F43" s="185"/>
      <c r="G43" s="301" t="s">
        <v>1575</v>
      </c>
      <c r="H43" s="301"/>
      <c r="I43" s="301"/>
      <c r="J43" s="301"/>
      <c r="K43" s="183"/>
    </row>
    <row r="44" spans="2:11" customFormat="1" ht="15" customHeight="1">
      <c r="B44" s="186"/>
      <c r="C44" s="187"/>
      <c r="D44" s="185"/>
      <c r="E44" s="188" t="s">
        <v>1576</v>
      </c>
      <c r="F44" s="185"/>
      <c r="G44" s="301" t="s">
        <v>1577</v>
      </c>
      <c r="H44" s="301"/>
      <c r="I44" s="301"/>
      <c r="J44" s="301"/>
      <c r="K44" s="183"/>
    </row>
    <row r="45" spans="2:11" customFormat="1" ht="15" customHeight="1">
      <c r="B45" s="186"/>
      <c r="C45" s="187"/>
      <c r="D45" s="185"/>
      <c r="E45" s="188" t="s">
        <v>121</v>
      </c>
      <c r="F45" s="185"/>
      <c r="G45" s="301" t="s">
        <v>1578</v>
      </c>
      <c r="H45" s="301"/>
      <c r="I45" s="301"/>
      <c r="J45" s="301"/>
      <c r="K45" s="183"/>
    </row>
    <row r="46" spans="2:11" customFormat="1" ht="12.75" customHeight="1">
      <c r="B46" s="186"/>
      <c r="C46" s="187"/>
      <c r="D46" s="185"/>
      <c r="E46" s="185"/>
      <c r="F46" s="185"/>
      <c r="G46" s="185"/>
      <c r="H46" s="185"/>
      <c r="I46" s="185"/>
      <c r="J46" s="185"/>
      <c r="K46" s="183"/>
    </row>
    <row r="47" spans="2:11" customFormat="1" ht="15" customHeight="1">
      <c r="B47" s="186"/>
      <c r="C47" s="187"/>
      <c r="D47" s="301" t="s">
        <v>1579</v>
      </c>
      <c r="E47" s="301"/>
      <c r="F47" s="301"/>
      <c r="G47" s="301"/>
      <c r="H47" s="301"/>
      <c r="I47" s="301"/>
      <c r="J47" s="301"/>
      <c r="K47" s="183"/>
    </row>
    <row r="48" spans="2:11" customFormat="1" ht="15" customHeight="1">
      <c r="B48" s="186"/>
      <c r="C48" s="187"/>
      <c r="D48" s="187"/>
      <c r="E48" s="301" t="s">
        <v>1580</v>
      </c>
      <c r="F48" s="301"/>
      <c r="G48" s="301"/>
      <c r="H48" s="301"/>
      <c r="I48" s="301"/>
      <c r="J48" s="301"/>
      <c r="K48" s="183"/>
    </row>
    <row r="49" spans="2:11" customFormat="1" ht="15" customHeight="1">
      <c r="B49" s="186"/>
      <c r="C49" s="187"/>
      <c r="D49" s="187"/>
      <c r="E49" s="301" t="s">
        <v>1581</v>
      </c>
      <c r="F49" s="301"/>
      <c r="G49" s="301"/>
      <c r="H49" s="301"/>
      <c r="I49" s="301"/>
      <c r="J49" s="301"/>
      <c r="K49" s="183"/>
    </row>
    <row r="50" spans="2:11" customFormat="1" ht="15" customHeight="1">
      <c r="B50" s="186"/>
      <c r="C50" s="187"/>
      <c r="D50" s="187"/>
      <c r="E50" s="301" t="s">
        <v>1582</v>
      </c>
      <c r="F50" s="301"/>
      <c r="G50" s="301"/>
      <c r="H50" s="301"/>
      <c r="I50" s="301"/>
      <c r="J50" s="301"/>
      <c r="K50" s="183"/>
    </row>
    <row r="51" spans="2:11" customFormat="1" ht="15" customHeight="1">
      <c r="B51" s="186"/>
      <c r="C51" s="187"/>
      <c r="D51" s="301" t="s">
        <v>1583</v>
      </c>
      <c r="E51" s="301"/>
      <c r="F51" s="301"/>
      <c r="G51" s="301"/>
      <c r="H51" s="301"/>
      <c r="I51" s="301"/>
      <c r="J51" s="301"/>
      <c r="K51" s="183"/>
    </row>
    <row r="52" spans="2:11" customFormat="1" ht="25.5" customHeight="1">
      <c r="B52" s="182"/>
      <c r="C52" s="302" t="s">
        <v>1584</v>
      </c>
      <c r="D52" s="302"/>
      <c r="E52" s="302"/>
      <c r="F52" s="302"/>
      <c r="G52" s="302"/>
      <c r="H52" s="302"/>
      <c r="I52" s="302"/>
      <c r="J52" s="302"/>
      <c r="K52" s="183"/>
    </row>
    <row r="53" spans="2:11" customFormat="1" ht="5.25" customHeight="1">
      <c r="B53" s="182"/>
      <c r="C53" s="184"/>
      <c r="D53" s="184"/>
      <c r="E53" s="184"/>
      <c r="F53" s="184"/>
      <c r="G53" s="184"/>
      <c r="H53" s="184"/>
      <c r="I53" s="184"/>
      <c r="J53" s="184"/>
      <c r="K53" s="183"/>
    </row>
    <row r="54" spans="2:11" customFormat="1" ht="15" customHeight="1">
      <c r="B54" s="182"/>
      <c r="C54" s="301" t="s">
        <v>1585</v>
      </c>
      <c r="D54" s="301"/>
      <c r="E54" s="301"/>
      <c r="F54" s="301"/>
      <c r="G54" s="301"/>
      <c r="H54" s="301"/>
      <c r="I54" s="301"/>
      <c r="J54" s="301"/>
      <c r="K54" s="183"/>
    </row>
    <row r="55" spans="2:11" customFormat="1" ht="15" customHeight="1">
      <c r="B55" s="182"/>
      <c r="C55" s="301" t="s">
        <v>1586</v>
      </c>
      <c r="D55" s="301"/>
      <c r="E55" s="301"/>
      <c r="F55" s="301"/>
      <c r="G55" s="301"/>
      <c r="H55" s="301"/>
      <c r="I55" s="301"/>
      <c r="J55" s="301"/>
      <c r="K55" s="183"/>
    </row>
    <row r="56" spans="2:11" customFormat="1" ht="12.75" customHeight="1">
      <c r="B56" s="182"/>
      <c r="C56" s="185"/>
      <c r="D56" s="185"/>
      <c r="E56" s="185"/>
      <c r="F56" s="185"/>
      <c r="G56" s="185"/>
      <c r="H56" s="185"/>
      <c r="I56" s="185"/>
      <c r="J56" s="185"/>
      <c r="K56" s="183"/>
    </row>
    <row r="57" spans="2:11" customFormat="1" ht="15" customHeight="1">
      <c r="B57" s="182"/>
      <c r="C57" s="301" t="s">
        <v>1587</v>
      </c>
      <c r="D57" s="301"/>
      <c r="E57" s="301"/>
      <c r="F57" s="301"/>
      <c r="G57" s="301"/>
      <c r="H57" s="301"/>
      <c r="I57" s="301"/>
      <c r="J57" s="301"/>
      <c r="K57" s="183"/>
    </row>
    <row r="58" spans="2:11" customFormat="1" ht="15" customHeight="1">
      <c r="B58" s="182"/>
      <c r="C58" s="187"/>
      <c r="D58" s="301" t="s">
        <v>1588</v>
      </c>
      <c r="E58" s="301"/>
      <c r="F58" s="301"/>
      <c r="G58" s="301"/>
      <c r="H58" s="301"/>
      <c r="I58" s="301"/>
      <c r="J58" s="301"/>
      <c r="K58" s="183"/>
    </row>
    <row r="59" spans="2:11" customFormat="1" ht="15" customHeight="1">
      <c r="B59" s="182"/>
      <c r="C59" s="187"/>
      <c r="D59" s="301" t="s">
        <v>1589</v>
      </c>
      <c r="E59" s="301"/>
      <c r="F59" s="301"/>
      <c r="G59" s="301"/>
      <c r="H59" s="301"/>
      <c r="I59" s="301"/>
      <c r="J59" s="301"/>
      <c r="K59" s="183"/>
    </row>
    <row r="60" spans="2:11" customFormat="1" ht="15" customHeight="1">
      <c r="B60" s="182"/>
      <c r="C60" s="187"/>
      <c r="D60" s="301" t="s">
        <v>1590</v>
      </c>
      <c r="E60" s="301"/>
      <c r="F60" s="301"/>
      <c r="G60" s="301"/>
      <c r="H60" s="301"/>
      <c r="I60" s="301"/>
      <c r="J60" s="301"/>
      <c r="K60" s="183"/>
    </row>
    <row r="61" spans="2:11" customFormat="1" ht="15" customHeight="1">
      <c r="B61" s="182"/>
      <c r="C61" s="187"/>
      <c r="D61" s="301" t="s">
        <v>1591</v>
      </c>
      <c r="E61" s="301"/>
      <c r="F61" s="301"/>
      <c r="G61" s="301"/>
      <c r="H61" s="301"/>
      <c r="I61" s="301"/>
      <c r="J61" s="301"/>
      <c r="K61" s="183"/>
    </row>
    <row r="62" spans="2:11" customFormat="1" ht="15" customHeight="1">
      <c r="B62" s="182"/>
      <c r="C62" s="187"/>
      <c r="D62" s="303" t="s">
        <v>1592</v>
      </c>
      <c r="E62" s="303"/>
      <c r="F62" s="303"/>
      <c r="G62" s="303"/>
      <c r="H62" s="303"/>
      <c r="I62" s="303"/>
      <c r="J62" s="303"/>
      <c r="K62" s="183"/>
    </row>
    <row r="63" spans="2:11" customFormat="1" ht="15" customHeight="1">
      <c r="B63" s="182"/>
      <c r="C63" s="187"/>
      <c r="D63" s="301" t="s">
        <v>1593</v>
      </c>
      <c r="E63" s="301"/>
      <c r="F63" s="301"/>
      <c r="G63" s="301"/>
      <c r="H63" s="301"/>
      <c r="I63" s="301"/>
      <c r="J63" s="301"/>
      <c r="K63" s="183"/>
    </row>
    <row r="64" spans="2:11" customFormat="1" ht="12.75" customHeight="1">
      <c r="B64" s="182"/>
      <c r="C64" s="187"/>
      <c r="D64" s="187"/>
      <c r="E64" s="190"/>
      <c r="F64" s="187"/>
      <c r="G64" s="187"/>
      <c r="H64" s="187"/>
      <c r="I64" s="187"/>
      <c r="J64" s="187"/>
      <c r="K64" s="183"/>
    </row>
    <row r="65" spans="2:11" customFormat="1" ht="15" customHeight="1">
      <c r="B65" s="182"/>
      <c r="C65" s="187"/>
      <c r="D65" s="301" t="s">
        <v>1594</v>
      </c>
      <c r="E65" s="301"/>
      <c r="F65" s="301"/>
      <c r="G65" s="301"/>
      <c r="H65" s="301"/>
      <c r="I65" s="301"/>
      <c r="J65" s="301"/>
      <c r="K65" s="183"/>
    </row>
    <row r="66" spans="2:11" customFormat="1" ht="15" customHeight="1">
      <c r="B66" s="182"/>
      <c r="C66" s="187"/>
      <c r="D66" s="303" t="s">
        <v>1595</v>
      </c>
      <c r="E66" s="303"/>
      <c r="F66" s="303"/>
      <c r="G66" s="303"/>
      <c r="H66" s="303"/>
      <c r="I66" s="303"/>
      <c r="J66" s="303"/>
      <c r="K66" s="183"/>
    </row>
    <row r="67" spans="2:11" customFormat="1" ht="15" customHeight="1">
      <c r="B67" s="182"/>
      <c r="C67" s="187"/>
      <c r="D67" s="301" t="s">
        <v>1596</v>
      </c>
      <c r="E67" s="301"/>
      <c r="F67" s="301"/>
      <c r="G67" s="301"/>
      <c r="H67" s="301"/>
      <c r="I67" s="301"/>
      <c r="J67" s="301"/>
      <c r="K67" s="183"/>
    </row>
    <row r="68" spans="2:11" customFormat="1" ht="15" customHeight="1">
      <c r="B68" s="182"/>
      <c r="C68" s="187"/>
      <c r="D68" s="301" t="s">
        <v>1597</v>
      </c>
      <c r="E68" s="301"/>
      <c r="F68" s="301"/>
      <c r="G68" s="301"/>
      <c r="H68" s="301"/>
      <c r="I68" s="301"/>
      <c r="J68" s="301"/>
      <c r="K68" s="183"/>
    </row>
    <row r="69" spans="2:11" customFormat="1" ht="15" customHeight="1">
      <c r="B69" s="182"/>
      <c r="C69" s="187"/>
      <c r="D69" s="301" t="s">
        <v>1598</v>
      </c>
      <c r="E69" s="301"/>
      <c r="F69" s="301"/>
      <c r="G69" s="301"/>
      <c r="H69" s="301"/>
      <c r="I69" s="301"/>
      <c r="J69" s="301"/>
      <c r="K69" s="183"/>
    </row>
    <row r="70" spans="2:11" customFormat="1" ht="15" customHeight="1">
      <c r="B70" s="182"/>
      <c r="C70" s="187"/>
      <c r="D70" s="301" t="s">
        <v>1599</v>
      </c>
      <c r="E70" s="301"/>
      <c r="F70" s="301"/>
      <c r="G70" s="301"/>
      <c r="H70" s="301"/>
      <c r="I70" s="301"/>
      <c r="J70" s="301"/>
      <c r="K70" s="183"/>
    </row>
    <row r="71" spans="2:11" customFormat="1" ht="12.75" customHeight="1">
      <c r="B71" s="191"/>
      <c r="C71" s="192"/>
      <c r="D71" s="192"/>
      <c r="E71" s="192"/>
      <c r="F71" s="192"/>
      <c r="G71" s="192"/>
      <c r="H71" s="192"/>
      <c r="I71" s="192"/>
      <c r="J71" s="192"/>
      <c r="K71" s="193"/>
    </row>
    <row r="72" spans="2:11" customFormat="1" ht="18.75" customHeight="1">
      <c r="B72" s="194"/>
      <c r="C72" s="194"/>
      <c r="D72" s="194"/>
      <c r="E72" s="194"/>
      <c r="F72" s="194"/>
      <c r="G72" s="194"/>
      <c r="H72" s="194"/>
      <c r="I72" s="194"/>
      <c r="J72" s="194"/>
      <c r="K72" s="195"/>
    </row>
    <row r="73" spans="2:11" customFormat="1" ht="18.75" customHeight="1">
      <c r="B73" s="195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2:11" customFormat="1" ht="7.5" customHeight="1">
      <c r="B74" s="196"/>
      <c r="C74" s="197"/>
      <c r="D74" s="197"/>
      <c r="E74" s="197"/>
      <c r="F74" s="197"/>
      <c r="G74" s="197"/>
      <c r="H74" s="197"/>
      <c r="I74" s="197"/>
      <c r="J74" s="197"/>
      <c r="K74" s="198"/>
    </row>
    <row r="75" spans="2:11" customFormat="1" ht="45" customHeight="1">
      <c r="B75" s="199"/>
      <c r="C75" s="296" t="s">
        <v>1600</v>
      </c>
      <c r="D75" s="296"/>
      <c r="E75" s="296"/>
      <c r="F75" s="296"/>
      <c r="G75" s="296"/>
      <c r="H75" s="296"/>
      <c r="I75" s="296"/>
      <c r="J75" s="296"/>
      <c r="K75" s="200"/>
    </row>
    <row r="76" spans="2:11" customFormat="1" ht="17.25" customHeight="1">
      <c r="B76" s="199"/>
      <c r="C76" s="201" t="s">
        <v>1601</v>
      </c>
      <c r="D76" s="201"/>
      <c r="E76" s="201"/>
      <c r="F76" s="201" t="s">
        <v>1602</v>
      </c>
      <c r="G76" s="202"/>
      <c r="H76" s="201" t="s">
        <v>55</v>
      </c>
      <c r="I76" s="201" t="s">
        <v>58</v>
      </c>
      <c r="J76" s="201" t="s">
        <v>1603</v>
      </c>
      <c r="K76" s="200"/>
    </row>
    <row r="77" spans="2:11" customFormat="1" ht="17.25" customHeight="1">
      <c r="B77" s="199"/>
      <c r="C77" s="203" t="s">
        <v>1604</v>
      </c>
      <c r="D77" s="203"/>
      <c r="E77" s="203"/>
      <c r="F77" s="204" t="s">
        <v>1605</v>
      </c>
      <c r="G77" s="205"/>
      <c r="H77" s="203"/>
      <c r="I77" s="203"/>
      <c r="J77" s="203" t="s">
        <v>1606</v>
      </c>
      <c r="K77" s="200"/>
    </row>
    <row r="78" spans="2:11" customFormat="1" ht="5.25" customHeight="1">
      <c r="B78" s="199"/>
      <c r="C78" s="206"/>
      <c r="D78" s="206"/>
      <c r="E78" s="206"/>
      <c r="F78" s="206"/>
      <c r="G78" s="207"/>
      <c r="H78" s="206"/>
      <c r="I78" s="206"/>
      <c r="J78" s="206"/>
      <c r="K78" s="200"/>
    </row>
    <row r="79" spans="2:11" customFormat="1" ht="15" customHeight="1">
      <c r="B79" s="199"/>
      <c r="C79" s="188" t="s">
        <v>54</v>
      </c>
      <c r="D79" s="208"/>
      <c r="E79" s="208"/>
      <c r="F79" s="209" t="s">
        <v>1607</v>
      </c>
      <c r="G79" s="210"/>
      <c r="H79" s="188" t="s">
        <v>1608</v>
      </c>
      <c r="I79" s="188" t="s">
        <v>1609</v>
      </c>
      <c r="J79" s="188">
        <v>20</v>
      </c>
      <c r="K79" s="200"/>
    </row>
    <row r="80" spans="2:11" customFormat="1" ht="15" customHeight="1">
      <c r="B80" s="199"/>
      <c r="C80" s="188" t="s">
        <v>1610</v>
      </c>
      <c r="D80" s="188"/>
      <c r="E80" s="188"/>
      <c r="F80" s="209" t="s">
        <v>1607</v>
      </c>
      <c r="G80" s="210"/>
      <c r="H80" s="188" t="s">
        <v>1611</v>
      </c>
      <c r="I80" s="188" t="s">
        <v>1609</v>
      </c>
      <c r="J80" s="188">
        <v>120</v>
      </c>
      <c r="K80" s="200"/>
    </row>
    <row r="81" spans="2:11" customFormat="1" ht="15" customHeight="1">
      <c r="B81" s="211"/>
      <c r="C81" s="188" t="s">
        <v>1612</v>
      </c>
      <c r="D81" s="188"/>
      <c r="E81" s="188"/>
      <c r="F81" s="209" t="s">
        <v>1613</v>
      </c>
      <c r="G81" s="210"/>
      <c r="H81" s="188" t="s">
        <v>1614</v>
      </c>
      <c r="I81" s="188" t="s">
        <v>1609</v>
      </c>
      <c r="J81" s="188">
        <v>50</v>
      </c>
      <c r="K81" s="200"/>
    </row>
    <row r="82" spans="2:11" customFormat="1" ht="15" customHeight="1">
      <c r="B82" s="211"/>
      <c r="C82" s="188" t="s">
        <v>1615</v>
      </c>
      <c r="D82" s="188"/>
      <c r="E82" s="188"/>
      <c r="F82" s="209" t="s">
        <v>1607</v>
      </c>
      <c r="G82" s="210"/>
      <c r="H82" s="188" t="s">
        <v>1616</v>
      </c>
      <c r="I82" s="188" t="s">
        <v>1617</v>
      </c>
      <c r="J82" s="188"/>
      <c r="K82" s="200"/>
    </row>
    <row r="83" spans="2:11" customFormat="1" ht="15" customHeight="1">
      <c r="B83" s="211"/>
      <c r="C83" s="188" t="s">
        <v>1618</v>
      </c>
      <c r="D83" s="188"/>
      <c r="E83" s="188"/>
      <c r="F83" s="209" t="s">
        <v>1613</v>
      </c>
      <c r="G83" s="188"/>
      <c r="H83" s="188" t="s">
        <v>1619</v>
      </c>
      <c r="I83" s="188" t="s">
        <v>1609</v>
      </c>
      <c r="J83" s="188">
        <v>15</v>
      </c>
      <c r="K83" s="200"/>
    </row>
    <row r="84" spans="2:11" customFormat="1" ht="15" customHeight="1">
      <c r="B84" s="211"/>
      <c r="C84" s="188" t="s">
        <v>1620</v>
      </c>
      <c r="D84" s="188"/>
      <c r="E84" s="188"/>
      <c r="F84" s="209" t="s">
        <v>1613</v>
      </c>
      <c r="G84" s="188"/>
      <c r="H84" s="188" t="s">
        <v>1621</v>
      </c>
      <c r="I84" s="188" t="s">
        <v>1609</v>
      </c>
      <c r="J84" s="188">
        <v>15</v>
      </c>
      <c r="K84" s="200"/>
    </row>
    <row r="85" spans="2:11" customFormat="1" ht="15" customHeight="1">
      <c r="B85" s="211"/>
      <c r="C85" s="188" t="s">
        <v>1622</v>
      </c>
      <c r="D85" s="188"/>
      <c r="E85" s="188"/>
      <c r="F85" s="209" t="s">
        <v>1613</v>
      </c>
      <c r="G85" s="188"/>
      <c r="H85" s="188" t="s">
        <v>1623</v>
      </c>
      <c r="I85" s="188" t="s">
        <v>1609</v>
      </c>
      <c r="J85" s="188">
        <v>20</v>
      </c>
      <c r="K85" s="200"/>
    </row>
    <row r="86" spans="2:11" customFormat="1" ht="15" customHeight="1">
      <c r="B86" s="211"/>
      <c r="C86" s="188" t="s">
        <v>1624</v>
      </c>
      <c r="D86" s="188"/>
      <c r="E86" s="188"/>
      <c r="F86" s="209" t="s">
        <v>1613</v>
      </c>
      <c r="G86" s="188"/>
      <c r="H86" s="188" t="s">
        <v>1625</v>
      </c>
      <c r="I86" s="188" t="s">
        <v>1609</v>
      </c>
      <c r="J86" s="188">
        <v>20</v>
      </c>
      <c r="K86" s="200"/>
    </row>
    <row r="87" spans="2:11" customFormat="1" ht="15" customHeight="1">
      <c r="B87" s="211"/>
      <c r="C87" s="188" t="s">
        <v>1626</v>
      </c>
      <c r="D87" s="188"/>
      <c r="E87" s="188"/>
      <c r="F87" s="209" t="s">
        <v>1613</v>
      </c>
      <c r="G87" s="210"/>
      <c r="H87" s="188" t="s">
        <v>1627</v>
      </c>
      <c r="I87" s="188" t="s">
        <v>1609</v>
      </c>
      <c r="J87" s="188">
        <v>50</v>
      </c>
      <c r="K87" s="200"/>
    </row>
    <row r="88" spans="2:11" customFormat="1" ht="15" customHeight="1">
      <c r="B88" s="211"/>
      <c r="C88" s="188" t="s">
        <v>1628</v>
      </c>
      <c r="D88" s="188"/>
      <c r="E88" s="188"/>
      <c r="F88" s="209" t="s">
        <v>1613</v>
      </c>
      <c r="G88" s="210"/>
      <c r="H88" s="188" t="s">
        <v>1629</v>
      </c>
      <c r="I88" s="188" t="s">
        <v>1609</v>
      </c>
      <c r="J88" s="188">
        <v>20</v>
      </c>
      <c r="K88" s="200"/>
    </row>
    <row r="89" spans="2:11" customFormat="1" ht="15" customHeight="1">
      <c r="B89" s="211"/>
      <c r="C89" s="188" t="s">
        <v>1630</v>
      </c>
      <c r="D89" s="188"/>
      <c r="E89" s="188"/>
      <c r="F89" s="209" t="s">
        <v>1613</v>
      </c>
      <c r="G89" s="210"/>
      <c r="H89" s="188" t="s">
        <v>1631</v>
      </c>
      <c r="I89" s="188" t="s">
        <v>1609</v>
      </c>
      <c r="J89" s="188">
        <v>20</v>
      </c>
      <c r="K89" s="200"/>
    </row>
    <row r="90" spans="2:11" customFormat="1" ht="15" customHeight="1">
      <c r="B90" s="211"/>
      <c r="C90" s="188" t="s">
        <v>1632</v>
      </c>
      <c r="D90" s="188"/>
      <c r="E90" s="188"/>
      <c r="F90" s="209" t="s">
        <v>1613</v>
      </c>
      <c r="G90" s="210"/>
      <c r="H90" s="188" t="s">
        <v>1633</v>
      </c>
      <c r="I90" s="188" t="s">
        <v>1609</v>
      </c>
      <c r="J90" s="188">
        <v>50</v>
      </c>
      <c r="K90" s="200"/>
    </row>
    <row r="91" spans="2:11" customFormat="1" ht="15" customHeight="1">
      <c r="B91" s="211"/>
      <c r="C91" s="188" t="s">
        <v>1634</v>
      </c>
      <c r="D91" s="188"/>
      <c r="E91" s="188"/>
      <c r="F91" s="209" t="s">
        <v>1613</v>
      </c>
      <c r="G91" s="210"/>
      <c r="H91" s="188" t="s">
        <v>1634</v>
      </c>
      <c r="I91" s="188" t="s">
        <v>1609</v>
      </c>
      <c r="J91" s="188">
        <v>50</v>
      </c>
      <c r="K91" s="200"/>
    </row>
    <row r="92" spans="2:11" customFormat="1" ht="15" customHeight="1">
      <c r="B92" s="211"/>
      <c r="C92" s="188" t="s">
        <v>1635</v>
      </c>
      <c r="D92" s="188"/>
      <c r="E92" s="188"/>
      <c r="F92" s="209" t="s">
        <v>1613</v>
      </c>
      <c r="G92" s="210"/>
      <c r="H92" s="188" t="s">
        <v>1636</v>
      </c>
      <c r="I92" s="188" t="s">
        <v>1609</v>
      </c>
      <c r="J92" s="188">
        <v>255</v>
      </c>
      <c r="K92" s="200"/>
    </row>
    <row r="93" spans="2:11" customFormat="1" ht="15" customHeight="1">
      <c r="B93" s="211"/>
      <c r="C93" s="188" t="s">
        <v>1637</v>
      </c>
      <c r="D93" s="188"/>
      <c r="E93" s="188"/>
      <c r="F93" s="209" t="s">
        <v>1607</v>
      </c>
      <c r="G93" s="210"/>
      <c r="H93" s="188" t="s">
        <v>1638</v>
      </c>
      <c r="I93" s="188" t="s">
        <v>1639</v>
      </c>
      <c r="J93" s="188"/>
      <c r="K93" s="200"/>
    </row>
    <row r="94" spans="2:11" customFormat="1" ht="15" customHeight="1">
      <c r="B94" s="211"/>
      <c r="C94" s="188" t="s">
        <v>1640</v>
      </c>
      <c r="D94" s="188"/>
      <c r="E94" s="188"/>
      <c r="F94" s="209" t="s">
        <v>1607</v>
      </c>
      <c r="G94" s="210"/>
      <c r="H94" s="188" t="s">
        <v>1641</v>
      </c>
      <c r="I94" s="188" t="s">
        <v>1642</v>
      </c>
      <c r="J94" s="188"/>
      <c r="K94" s="200"/>
    </row>
    <row r="95" spans="2:11" customFormat="1" ht="15" customHeight="1">
      <c r="B95" s="211"/>
      <c r="C95" s="188" t="s">
        <v>1643</v>
      </c>
      <c r="D95" s="188"/>
      <c r="E95" s="188"/>
      <c r="F95" s="209" t="s">
        <v>1607</v>
      </c>
      <c r="G95" s="210"/>
      <c r="H95" s="188" t="s">
        <v>1643</v>
      </c>
      <c r="I95" s="188" t="s">
        <v>1642</v>
      </c>
      <c r="J95" s="188"/>
      <c r="K95" s="200"/>
    </row>
    <row r="96" spans="2:11" customFormat="1" ht="15" customHeight="1">
      <c r="B96" s="211"/>
      <c r="C96" s="188" t="s">
        <v>39</v>
      </c>
      <c r="D96" s="188"/>
      <c r="E96" s="188"/>
      <c r="F96" s="209" t="s">
        <v>1607</v>
      </c>
      <c r="G96" s="210"/>
      <c r="H96" s="188" t="s">
        <v>1644</v>
      </c>
      <c r="I96" s="188" t="s">
        <v>1642</v>
      </c>
      <c r="J96" s="188"/>
      <c r="K96" s="200"/>
    </row>
    <row r="97" spans="2:11" customFormat="1" ht="15" customHeight="1">
      <c r="B97" s="211"/>
      <c r="C97" s="188" t="s">
        <v>49</v>
      </c>
      <c r="D97" s="188"/>
      <c r="E97" s="188"/>
      <c r="F97" s="209" t="s">
        <v>1607</v>
      </c>
      <c r="G97" s="210"/>
      <c r="H97" s="188" t="s">
        <v>1645</v>
      </c>
      <c r="I97" s="188" t="s">
        <v>1642</v>
      </c>
      <c r="J97" s="188"/>
      <c r="K97" s="200"/>
    </row>
    <row r="98" spans="2:11" customFormat="1" ht="15" customHeight="1">
      <c r="B98" s="212"/>
      <c r="C98" s="213"/>
      <c r="D98" s="213"/>
      <c r="E98" s="213"/>
      <c r="F98" s="213"/>
      <c r="G98" s="213"/>
      <c r="H98" s="213"/>
      <c r="I98" s="213"/>
      <c r="J98" s="213"/>
      <c r="K98" s="214"/>
    </row>
    <row r="99" spans="2:11" customFormat="1" ht="18.75" customHeight="1">
      <c r="B99" s="215"/>
      <c r="C99" s="216"/>
      <c r="D99" s="216"/>
      <c r="E99" s="216"/>
      <c r="F99" s="216"/>
      <c r="G99" s="216"/>
      <c r="H99" s="216"/>
      <c r="I99" s="216"/>
      <c r="J99" s="216"/>
      <c r="K99" s="215"/>
    </row>
    <row r="100" spans="2:11" customFormat="1" ht="18.75" customHeight="1"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</row>
    <row r="101" spans="2:11" customFormat="1" ht="7.5" customHeight="1">
      <c r="B101" s="196"/>
      <c r="C101" s="197"/>
      <c r="D101" s="197"/>
      <c r="E101" s="197"/>
      <c r="F101" s="197"/>
      <c r="G101" s="197"/>
      <c r="H101" s="197"/>
      <c r="I101" s="197"/>
      <c r="J101" s="197"/>
      <c r="K101" s="198"/>
    </row>
    <row r="102" spans="2:11" customFormat="1" ht="45" customHeight="1">
      <c r="B102" s="199"/>
      <c r="C102" s="296" t="s">
        <v>1646</v>
      </c>
      <c r="D102" s="296"/>
      <c r="E102" s="296"/>
      <c r="F102" s="296"/>
      <c r="G102" s="296"/>
      <c r="H102" s="296"/>
      <c r="I102" s="296"/>
      <c r="J102" s="296"/>
      <c r="K102" s="200"/>
    </row>
    <row r="103" spans="2:11" customFormat="1" ht="17.25" customHeight="1">
      <c r="B103" s="199"/>
      <c r="C103" s="201" t="s">
        <v>1601</v>
      </c>
      <c r="D103" s="201"/>
      <c r="E103" s="201"/>
      <c r="F103" s="201" t="s">
        <v>1602</v>
      </c>
      <c r="G103" s="202"/>
      <c r="H103" s="201" t="s">
        <v>55</v>
      </c>
      <c r="I103" s="201" t="s">
        <v>58</v>
      </c>
      <c r="J103" s="201" t="s">
        <v>1603</v>
      </c>
      <c r="K103" s="200"/>
    </row>
    <row r="104" spans="2:11" customFormat="1" ht="17.25" customHeight="1">
      <c r="B104" s="199"/>
      <c r="C104" s="203" t="s">
        <v>1604</v>
      </c>
      <c r="D104" s="203"/>
      <c r="E104" s="203"/>
      <c r="F104" s="204" t="s">
        <v>1605</v>
      </c>
      <c r="G104" s="205"/>
      <c r="H104" s="203"/>
      <c r="I104" s="203"/>
      <c r="J104" s="203" t="s">
        <v>1606</v>
      </c>
      <c r="K104" s="200"/>
    </row>
    <row r="105" spans="2:11" customFormat="1" ht="5.25" customHeight="1">
      <c r="B105" s="199"/>
      <c r="C105" s="201"/>
      <c r="D105" s="201"/>
      <c r="E105" s="201"/>
      <c r="F105" s="201"/>
      <c r="G105" s="217"/>
      <c r="H105" s="201"/>
      <c r="I105" s="201"/>
      <c r="J105" s="201"/>
      <c r="K105" s="200"/>
    </row>
    <row r="106" spans="2:11" customFormat="1" ht="15" customHeight="1">
      <c r="B106" s="199"/>
      <c r="C106" s="188" t="s">
        <v>54</v>
      </c>
      <c r="D106" s="208"/>
      <c r="E106" s="208"/>
      <c r="F106" s="209" t="s">
        <v>1607</v>
      </c>
      <c r="G106" s="188"/>
      <c r="H106" s="188" t="s">
        <v>1647</v>
      </c>
      <c r="I106" s="188" t="s">
        <v>1609</v>
      </c>
      <c r="J106" s="188">
        <v>20</v>
      </c>
      <c r="K106" s="200"/>
    </row>
    <row r="107" spans="2:11" customFormat="1" ht="15" customHeight="1">
      <c r="B107" s="199"/>
      <c r="C107" s="188" t="s">
        <v>1610</v>
      </c>
      <c r="D107" s="188"/>
      <c r="E107" s="188"/>
      <c r="F107" s="209" t="s">
        <v>1607</v>
      </c>
      <c r="G107" s="188"/>
      <c r="H107" s="188" t="s">
        <v>1647</v>
      </c>
      <c r="I107" s="188" t="s">
        <v>1609</v>
      </c>
      <c r="J107" s="188">
        <v>120</v>
      </c>
      <c r="K107" s="200"/>
    </row>
    <row r="108" spans="2:11" customFormat="1" ht="15" customHeight="1">
      <c r="B108" s="211"/>
      <c r="C108" s="188" t="s">
        <v>1612</v>
      </c>
      <c r="D108" s="188"/>
      <c r="E108" s="188"/>
      <c r="F108" s="209" t="s">
        <v>1613</v>
      </c>
      <c r="G108" s="188"/>
      <c r="H108" s="188" t="s">
        <v>1647</v>
      </c>
      <c r="I108" s="188" t="s">
        <v>1609</v>
      </c>
      <c r="J108" s="188">
        <v>50</v>
      </c>
      <c r="K108" s="200"/>
    </row>
    <row r="109" spans="2:11" customFormat="1" ht="15" customHeight="1">
      <c r="B109" s="211"/>
      <c r="C109" s="188" t="s">
        <v>1615</v>
      </c>
      <c r="D109" s="188"/>
      <c r="E109" s="188"/>
      <c r="F109" s="209" t="s">
        <v>1607</v>
      </c>
      <c r="G109" s="188"/>
      <c r="H109" s="188" t="s">
        <v>1647</v>
      </c>
      <c r="I109" s="188" t="s">
        <v>1617</v>
      </c>
      <c r="J109" s="188"/>
      <c r="K109" s="200"/>
    </row>
    <row r="110" spans="2:11" customFormat="1" ht="15" customHeight="1">
      <c r="B110" s="211"/>
      <c r="C110" s="188" t="s">
        <v>1626</v>
      </c>
      <c r="D110" s="188"/>
      <c r="E110" s="188"/>
      <c r="F110" s="209" t="s">
        <v>1613</v>
      </c>
      <c r="G110" s="188"/>
      <c r="H110" s="188" t="s">
        <v>1647</v>
      </c>
      <c r="I110" s="188" t="s">
        <v>1609</v>
      </c>
      <c r="J110" s="188">
        <v>50</v>
      </c>
      <c r="K110" s="200"/>
    </row>
    <row r="111" spans="2:11" customFormat="1" ht="15" customHeight="1">
      <c r="B111" s="211"/>
      <c r="C111" s="188" t="s">
        <v>1634</v>
      </c>
      <c r="D111" s="188"/>
      <c r="E111" s="188"/>
      <c r="F111" s="209" t="s">
        <v>1613</v>
      </c>
      <c r="G111" s="188"/>
      <c r="H111" s="188" t="s">
        <v>1647</v>
      </c>
      <c r="I111" s="188" t="s">
        <v>1609</v>
      </c>
      <c r="J111" s="188">
        <v>50</v>
      </c>
      <c r="K111" s="200"/>
    </row>
    <row r="112" spans="2:11" customFormat="1" ht="15" customHeight="1">
      <c r="B112" s="211"/>
      <c r="C112" s="188" t="s">
        <v>1632</v>
      </c>
      <c r="D112" s="188"/>
      <c r="E112" s="188"/>
      <c r="F112" s="209" t="s">
        <v>1613</v>
      </c>
      <c r="G112" s="188"/>
      <c r="H112" s="188" t="s">
        <v>1647</v>
      </c>
      <c r="I112" s="188" t="s">
        <v>1609</v>
      </c>
      <c r="J112" s="188">
        <v>50</v>
      </c>
      <c r="K112" s="200"/>
    </row>
    <row r="113" spans="2:11" customFormat="1" ht="15" customHeight="1">
      <c r="B113" s="211"/>
      <c r="C113" s="188" t="s">
        <v>54</v>
      </c>
      <c r="D113" s="188"/>
      <c r="E113" s="188"/>
      <c r="F113" s="209" t="s">
        <v>1607</v>
      </c>
      <c r="G113" s="188"/>
      <c r="H113" s="188" t="s">
        <v>1648</v>
      </c>
      <c r="I113" s="188" t="s">
        <v>1609</v>
      </c>
      <c r="J113" s="188">
        <v>20</v>
      </c>
      <c r="K113" s="200"/>
    </row>
    <row r="114" spans="2:11" customFormat="1" ht="15" customHeight="1">
      <c r="B114" s="211"/>
      <c r="C114" s="188" t="s">
        <v>1649</v>
      </c>
      <c r="D114" s="188"/>
      <c r="E114" s="188"/>
      <c r="F114" s="209" t="s">
        <v>1607</v>
      </c>
      <c r="G114" s="188"/>
      <c r="H114" s="188" t="s">
        <v>1650</v>
      </c>
      <c r="I114" s="188" t="s">
        <v>1609</v>
      </c>
      <c r="J114" s="188">
        <v>120</v>
      </c>
      <c r="K114" s="200"/>
    </row>
    <row r="115" spans="2:11" customFormat="1" ht="15" customHeight="1">
      <c r="B115" s="211"/>
      <c r="C115" s="188" t="s">
        <v>39</v>
      </c>
      <c r="D115" s="188"/>
      <c r="E115" s="188"/>
      <c r="F115" s="209" t="s">
        <v>1607</v>
      </c>
      <c r="G115" s="188"/>
      <c r="H115" s="188" t="s">
        <v>1651</v>
      </c>
      <c r="I115" s="188" t="s">
        <v>1642</v>
      </c>
      <c r="J115" s="188"/>
      <c r="K115" s="200"/>
    </row>
    <row r="116" spans="2:11" customFormat="1" ht="15" customHeight="1">
      <c r="B116" s="211"/>
      <c r="C116" s="188" t="s">
        <v>49</v>
      </c>
      <c r="D116" s="188"/>
      <c r="E116" s="188"/>
      <c r="F116" s="209" t="s">
        <v>1607</v>
      </c>
      <c r="G116" s="188"/>
      <c r="H116" s="188" t="s">
        <v>1652</v>
      </c>
      <c r="I116" s="188" t="s">
        <v>1642</v>
      </c>
      <c r="J116" s="188"/>
      <c r="K116" s="200"/>
    </row>
    <row r="117" spans="2:11" customFormat="1" ht="15" customHeight="1">
      <c r="B117" s="211"/>
      <c r="C117" s="188" t="s">
        <v>58</v>
      </c>
      <c r="D117" s="188"/>
      <c r="E117" s="188"/>
      <c r="F117" s="209" t="s">
        <v>1607</v>
      </c>
      <c r="G117" s="188"/>
      <c r="H117" s="188" t="s">
        <v>1653</v>
      </c>
      <c r="I117" s="188" t="s">
        <v>1654</v>
      </c>
      <c r="J117" s="188"/>
      <c r="K117" s="200"/>
    </row>
    <row r="118" spans="2:11" customFormat="1" ht="15" customHeight="1">
      <c r="B118" s="212"/>
      <c r="C118" s="218"/>
      <c r="D118" s="218"/>
      <c r="E118" s="218"/>
      <c r="F118" s="218"/>
      <c r="G118" s="218"/>
      <c r="H118" s="218"/>
      <c r="I118" s="218"/>
      <c r="J118" s="218"/>
      <c r="K118" s="214"/>
    </row>
    <row r="119" spans="2:11" customFormat="1" ht="18.75" customHeight="1">
      <c r="B119" s="219"/>
      <c r="C119" s="220"/>
      <c r="D119" s="220"/>
      <c r="E119" s="220"/>
      <c r="F119" s="221"/>
      <c r="G119" s="220"/>
      <c r="H119" s="220"/>
      <c r="I119" s="220"/>
      <c r="J119" s="220"/>
      <c r="K119" s="219"/>
    </row>
    <row r="120" spans="2:11" customFormat="1" ht="18.75" customHeight="1">
      <c r="B120" s="195"/>
      <c r="C120" s="195"/>
      <c r="D120" s="195"/>
      <c r="E120" s="195"/>
      <c r="F120" s="195"/>
      <c r="G120" s="195"/>
      <c r="H120" s="195"/>
      <c r="I120" s="195"/>
      <c r="J120" s="195"/>
      <c r="K120" s="195"/>
    </row>
    <row r="121" spans="2:11" customFormat="1" ht="7.5" customHeight="1">
      <c r="B121" s="222"/>
      <c r="C121" s="223"/>
      <c r="D121" s="223"/>
      <c r="E121" s="223"/>
      <c r="F121" s="223"/>
      <c r="G121" s="223"/>
      <c r="H121" s="223"/>
      <c r="I121" s="223"/>
      <c r="J121" s="223"/>
      <c r="K121" s="224"/>
    </row>
    <row r="122" spans="2:11" customFormat="1" ht="45" customHeight="1">
      <c r="B122" s="225"/>
      <c r="C122" s="297" t="s">
        <v>1655</v>
      </c>
      <c r="D122" s="297"/>
      <c r="E122" s="297"/>
      <c r="F122" s="297"/>
      <c r="G122" s="297"/>
      <c r="H122" s="297"/>
      <c r="I122" s="297"/>
      <c r="J122" s="297"/>
      <c r="K122" s="226"/>
    </row>
    <row r="123" spans="2:11" customFormat="1" ht="17.25" customHeight="1">
      <c r="B123" s="227"/>
      <c r="C123" s="201" t="s">
        <v>1601</v>
      </c>
      <c r="D123" s="201"/>
      <c r="E123" s="201"/>
      <c r="F123" s="201" t="s">
        <v>1602</v>
      </c>
      <c r="G123" s="202"/>
      <c r="H123" s="201" t="s">
        <v>55</v>
      </c>
      <c r="I123" s="201" t="s">
        <v>58</v>
      </c>
      <c r="J123" s="201" t="s">
        <v>1603</v>
      </c>
      <c r="K123" s="228"/>
    </row>
    <row r="124" spans="2:11" customFormat="1" ht="17.25" customHeight="1">
      <c r="B124" s="227"/>
      <c r="C124" s="203" t="s">
        <v>1604</v>
      </c>
      <c r="D124" s="203"/>
      <c r="E124" s="203"/>
      <c r="F124" s="204" t="s">
        <v>1605</v>
      </c>
      <c r="G124" s="205"/>
      <c r="H124" s="203"/>
      <c r="I124" s="203"/>
      <c r="J124" s="203" t="s">
        <v>1606</v>
      </c>
      <c r="K124" s="228"/>
    </row>
    <row r="125" spans="2:11" customFormat="1" ht="5.25" customHeight="1">
      <c r="B125" s="229"/>
      <c r="C125" s="206"/>
      <c r="D125" s="206"/>
      <c r="E125" s="206"/>
      <c r="F125" s="206"/>
      <c r="G125" s="230"/>
      <c r="H125" s="206"/>
      <c r="I125" s="206"/>
      <c r="J125" s="206"/>
      <c r="K125" s="231"/>
    </row>
    <row r="126" spans="2:11" customFormat="1" ht="15" customHeight="1">
      <c r="B126" s="229"/>
      <c r="C126" s="188" t="s">
        <v>1610</v>
      </c>
      <c r="D126" s="208"/>
      <c r="E126" s="208"/>
      <c r="F126" s="209" t="s">
        <v>1607</v>
      </c>
      <c r="G126" s="188"/>
      <c r="H126" s="188" t="s">
        <v>1647</v>
      </c>
      <c r="I126" s="188" t="s">
        <v>1609</v>
      </c>
      <c r="J126" s="188">
        <v>120</v>
      </c>
      <c r="K126" s="232"/>
    </row>
    <row r="127" spans="2:11" customFormat="1" ht="15" customHeight="1">
      <c r="B127" s="229"/>
      <c r="C127" s="188" t="s">
        <v>1656</v>
      </c>
      <c r="D127" s="188"/>
      <c r="E127" s="188"/>
      <c r="F127" s="209" t="s">
        <v>1607</v>
      </c>
      <c r="G127" s="188"/>
      <c r="H127" s="188" t="s">
        <v>1657</v>
      </c>
      <c r="I127" s="188" t="s">
        <v>1609</v>
      </c>
      <c r="J127" s="188" t="s">
        <v>1658</v>
      </c>
      <c r="K127" s="232"/>
    </row>
    <row r="128" spans="2:11" customFormat="1" ht="15" customHeight="1">
      <c r="B128" s="229"/>
      <c r="C128" s="188" t="s">
        <v>1555</v>
      </c>
      <c r="D128" s="188"/>
      <c r="E128" s="188"/>
      <c r="F128" s="209" t="s">
        <v>1607</v>
      </c>
      <c r="G128" s="188"/>
      <c r="H128" s="188" t="s">
        <v>1659</v>
      </c>
      <c r="I128" s="188" t="s">
        <v>1609</v>
      </c>
      <c r="J128" s="188" t="s">
        <v>1658</v>
      </c>
      <c r="K128" s="232"/>
    </row>
    <row r="129" spans="2:11" customFormat="1" ht="15" customHeight="1">
      <c r="B129" s="229"/>
      <c r="C129" s="188" t="s">
        <v>1618</v>
      </c>
      <c r="D129" s="188"/>
      <c r="E129" s="188"/>
      <c r="F129" s="209" t="s">
        <v>1613</v>
      </c>
      <c r="G129" s="188"/>
      <c r="H129" s="188" t="s">
        <v>1619</v>
      </c>
      <c r="I129" s="188" t="s">
        <v>1609</v>
      </c>
      <c r="J129" s="188">
        <v>15</v>
      </c>
      <c r="K129" s="232"/>
    </row>
    <row r="130" spans="2:11" customFormat="1" ht="15" customHeight="1">
      <c r="B130" s="229"/>
      <c r="C130" s="188" t="s">
        <v>1620</v>
      </c>
      <c r="D130" s="188"/>
      <c r="E130" s="188"/>
      <c r="F130" s="209" t="s">
        <v>1613</v>
      </c>
      <c r="G130" s="188"/>
      <c r="H130" s="188" t="s">
        <v>1621</v>
      </c>
      <c r="I130" s="188" t="s">
        <v>1609</v>
      </c>
      <c r="J130" s="188">
        <v>15</v>
      </c>
      <c r="K130" s="232"/>
    </row>
    <row r="131" spans="2:11" customFormat="1" ht="15" customHeight="1">
      <c r="B131" s="229"/>
      <c r="C131" s="188" t="s">
        <v>1622</v>
      </c>
      <c r="D131" s="188"/>
      <c r="E131" s="188"/>
      <c r="F131" s="209" t="s">
        <v>1613</v>
      </c>
      <c r="G131" s="188"/>
      <c r="H131" s="188" t="s">
        <v>1623</v>
      </c>
      <c r="I131" s="188" t="s">
        <v>1609</v>
      </c>
      <c r="J131" s="188">
        <v>20</v>
      </c>
      <c r="K131" s="232"/>
    </row>
    <row r="132" spans="2:11" customFormat="1" ht="15" customHeight="1">
      <c r="B132" s="229"/>
      <c r="C132" s="188" t="s">
        <v>1624</v>
      </c>
      <c r="D132" s="188"/>
      <c r="E132" s="188"/>
      <c r="F132" s="209" t="s">
        <v>1613</v>
      </c>
      <c r="G132" s="188"/>
      <c r="H132" s="188" t="s">
        <v>1625</v>
      </c>
      <c r="I132" s="188" t="s">
        <v>1609</v>
      </c>
      <c r="J132" s="188">
        <v>20</v>
      </c>
      <c r="K132" s="232"/>
    </row>
    <row r="133" spans="2:11" customFormat="1" ht="15" customHeight="1">
      <c r="B133" s="229"/>
      <c r="C133" s="188" t="s">
        <v>1612</v>
      </c>
      <c r="D133" s="188"/>
      <c r="E133" s="188"/>
      <c r="F133" s="209" t="s">
        <v>1613</v>
      </c>
      <c r="G133" s="188"/>
      <c r="H133" s="188" t="s">
        <v>1647</v>
      </c>
      <c r="I133" s="188" t="s">
        <v>1609</v>
      </c>
      <c r="J133" s="188">
        <v>50</v>
      </c>
      <c r="K133" s="232"/>
    </row>
    <row r="134" spans="2:11" customFormat="1" ht="15" customHeight="1">
      <c r="B134" s="229"/>
      <c r="C134" s="188" t="s">
        <v>1626</v>
      </c>
      <c r="D134" s="188"/>
      <c r="E134" s="188"/>
      <c r="F134" s="209" t="s">
        <v>1613</v>
      </c>
      <c r="G134" s="188"/>
      <c r="H134" s="188" t="s">
        <v>1647</v>
      </c>
      <c r="I134" s="188" t="s">
        <v>1609</v>
      </c>
      <c r="J134" s="188">
        <v>50</v>
      </c>
      <c r="K134" s="232"/>
    </row>
    <row r="135" spans="2:11" customFormat="1" ht="15" customHeight="1">
      <c r="B135" s="229"/>
      <c r="C135" s="188" t="s">
        <v>1632</v>
      </c>
      <c r="D135" s="188"/>
      <c r="E135" s="188"/>
      <c r="F135" s="209" t="s">
        <v>1613</v>
      </c>
      <c r="G135" s="188"/>
      <c r="H135" s="188" t="s">
        <v>1647</v>
      </c>
      <c r="I135" s="188" t="s">
        <v>1609</v>
      </c>
      <c r="J135" s="188">
        <v>50</v>
      </c>
      <c r="K135" s="232"/>
    </row>
    <row r="136" spans="2:11" customFormat="1" ht="15" customHeight="1">
      <c r="B136" s="229"/>
      <c r="C136" s="188" t="s">
        <v>1634</v>
      </c>
      <c r="D136" s="188"/>
      <c r="E136" s="188"/>
      <c r="F136" s="209" t="s">
        <v>1613</v>
      </c>
      <c r="G136" s="188"/>
      <c r="H136" s="188" t="s">
        <v>1647</v>
      </c>
      <c r="I136" s="188" t="s">
        <v>1609</v>
      </c>
      <c r="J136" s="188">
        <v>50</v>
      </c>
      <c r="K136" s="232"/>
    </row>
    <row r="137" spans="2:11" customFormat="1" ht="15" customHeight="1">
      <c r="B137" s="229"/>
      <c r="C137" s="188" t="s">
        <v>1635</v>
      </c>
      <c r="D137" s="188"/>
      <c r="E137" s="188"/>
      <c r="F137" s="209" t="s">
        <v>1613</v>
      </c>
      <c r="G137" s="188"/>
      <c r="H137" s="188" t="s">
        <v>1660</v>
      </c>
      <c r="I137" s="188" t="s">
        <v>1609</v>
      </c>
      <c r="J137" s="188">
        <v>255</v>
      </c>
      <c r="K137" s="232"/>
    </row>
    <row r="138" spans="2:11" customFormat="1" ht="15" customHeight="1">
      <c r="B138" s="229"/>
      <c r="C138" s="188" t="s">
        <v>1637</v>
      </c>
      <c r="D138" s="188"/>
      <c r="E138" s="188"/>
      <c r="F138" s="209" t="s">
        <v>1607</v>
      </c>
      <c r="G138" s="188"/>
      <c r="H138" s="188" t="s">
        <v>1661</v>
      </c>
      <c r="I138" s="188" t="s">
        <v>1639</v>
      </c>
      <c r="J138" s="188"/>
      <c r="K138" s="232"/>
    </row>
    <row r="139" spans="2:11" customFormat="1" ht="15" customHeight="1">
      <c r="B139" s="229"/>
      <c r="C139" s="188" t="s">
        <v>1640</v>
      </c>
      <c r="D139" s="188"/>
      <c r="E139" s="188"/>
      <c r="F139" s="209" t="s">
        <v>1607</v>
      </c>
      <c r="G139" s="188"/>
      <c r="H139" s="188" t="s">
        <v>1662</v>
      </c>
      <c r="I139" s="188" t="s">
        <v>1642</v>
      </c>
      <c r="J139" s="188"/>
      <c r="K139" s="232"/>
    </row>
    <row r="140" spans="2:11" customFormat="1" ht="15" customHeight="1">
      <c r="B140" s="229"/>
      <c r="C140" s="188" t="s">
        <v>1643</v>
      </c>
      <c r="D140" s="188"/>
      <c r="E140" s="188"/>
      <c r="F140" s="209" t="s">
        <v>1607</v>
      </c>
      <c r="G140" s="188"/>
      <c r="H140" s="188" t="s">
        <v>1643</v>
      </c>
      <c r="I140" s="188" t="s">
        <v>1642</v>
      </c>
      <c r="J140" s="188"/>
      <c r="K140" s="232"/>
    </row>
    <row r="141" spans="2:11" customFormat="1" ht="15" customHeight="1">
      <c r="B141" s="229"/>
      <c r="C141" s="188" t="s">
        <v>39</v>
      </c>
      <c r="D141" s="188"/>
      <c r="E141" s="188"/>
      <c r="F141" s="209" t="s">
        <v>1607</v>
      </c>
      <c r="G141" s="188"/>
      <c r="H141" s="188" t="s">
        <v>1663</v>
      </c>
      <c r="I141" s="188" t="s">
        <v>1642</v>
      </c>
      <c r="J141" s="188"/>
      <c r="K141" s="232"/>
    </row>
    <row r="142" spans="2:11" customFormat="1" ht="15" customHeight="1">
      <c r="B142" s="229"/>
      <c r="C142" s="188" t="s">
        <v>1664</v>
      </c>
      <c r="D142" s="188"/>
      <c r="E142" s="188"/>
      <c r="F142" s="209" t="s">
        <v>1607</v>
      </c>
      <c r="G142" s="188"/>
      <c r="H142" s="188" t="s">
        <v>1665</v>
      </c>
      <c r="I142" s="188" t="s">
        <v>1642</v>
      </c>
      <c r="J142" s="188"/>
      <c r="K142" s="232"/>
    </row>
    <row r="143" spans="2:11" customFormat="1" ht="15" customHeight="1">
      <c r="B143" s="233"/>
      <c r="C143" s="234"/>
      <c r="D143" s="234"/>
      <c r="E143" s="234"/>
      <c r="F143" s="234"/>
      <c r="G143" s="234"/>
      <c r="H143" s="234"/>
      <c r="I143" s="234"/>
      <c r="J143" s="234"/>
      <c r="K143" s="235"/>
    </row>
    <row r="144" spans="2:11" customFormat="1" ht="18.75" customHeight="1">
      <c r="B144" s="220"/>
      <c r="C144" s="220"/>
      <c r="D144" s="220"/>
      <c r="E144" s="220"/>
      <c r="F144" s="221"/>
      <c r="G144" s="220"/>
      <c r="H144" s="220"/>
      <c r="I144" s="220"/>
      <c r="J144" s="220"/>
      <c r="K144" s="220"/>
    </row>
    <row r="145" spans="2:11" customFormat="1" ht="18.75" customHeight="1">
      <c r="B145" s="195"/>
      <c r="C145" s="195"/>
      <c r="D145" s="195"/>
      <c r="E145" s="195"/>
      <c r="F145" s="195"/>
      <c r="G145" s="195"/>
      <c r="H145" s="195"/>
      <c r="I145" s="195"/>
      <c r="J145" s="195"/>
      <c r="K145" s="195"/>
    </row>
    <row r="146" spans="2:11" customFormat="1" ht="7.5" customHeight="1">
      <c r="B146" s="196"/>
      <c r="C146" s="197"/>
      <c r="D146" s="197"/>
      <c r="E146" s="197"/>
      <c r="F146" s="197"/>
      <c r="G146" s="197"/>
      <c r="H146" s="197"/>
      <c r="I146" s="197"/>
      <c r="J146" s="197"/>
      <c r="K146" s="198"/>
    </row>
    <row r="147" spans="2:11" customFormat="1" ht="45" customHeight="1">
      <c r="B147" s="199"/>
      <c r="C147" s="296" t="s">
        <v>1666</v>
      </c>
      <c r="D147" s="296"/>
      <c r="E147" s="296"/>
      <c r="F147" s="296"/>
      <c r="G147" s="296"/>
      <c r="H147" s="296"/>
      <c r="I147" s="296"/>
      <c r="J147" s="296"/>
      <c r="K147" s="200"/>
    </row>
    <row r="148" spans="2:11" customFormat="1" ht="17.25" customHeight="1">
      <c r="B148" s="199"/>
      <c r="C148" s="201" t="s">
        <v>1601</v>
      </c>
      <c r="D148" s="201"/>
      <c r="E148" s="201"/>
      <c r="F148" s="201" t="s">
        <v>1602</v>
      </c>
      <c r="G148" s="202"/>
      <c r="H148" s="201" t="s">
        <v>55</v>
      </c>
      <c r="I148" s="201" t="s">
        <v>58</v>
      </c>
      <c r="J148" s="201" t="s">
        <v>1603</v>
      </c>
      <c r="K148" s="200"/>
    </row>
    <row r="149" spans="2:11" customFormat="1" ht="17.25" customHeight="1">
      <c r="B149" s="199"/>
      <c r="C149" s="203" t="s">
        <v>1604</v>
      </c>
      <c r="D149" s="203"/>
      <c r="E149" s="203"/>
      <c r="F149" s="204" t="s">
        <v>1605</v>
      </c>
      <c r="G149" s="205"/>
      <c r="H149" s="203"/>
      <c r="I149" s="203"/>
      <c r="J149" s="203" t="s">
        <v>1606</v>
      </c>
      <c r="K149" s="200"/>
    </row>
    <row r="150" spans="2:11" customFormat="1" ht="5.25" customHeight="1">
      <c r="B150" s="211"/>
      <c r="C150" s="206"/>
      <c r="D150" s="206"/>
      <c r="E150" s="206"/>
      <c r="F150" s="206"/>
      <c r="G150" s="207"/>
      <c r="H150" s="206"/>
      <c r="I150" s="206"/>
      <c r="J150" s="206"/>
      <c r="K150" s="232"/>
    </row>
    <row r="151" spans="2:11" customFormat="1" ht="15" customHeight="1">
      <c r="B151" s="211"/>
      <c r="C151" s="236" t="s">
        <v>1610</v>
      </c>
      <c r="D151" s="188"/>
      <c r="E151" s="188"/>
      <c r="F151" s="237" t="s">
        <v>1607</v>
      </c>
      <c r="G151" s="188"/>
      <c r="H151" s="236" t="s">
        <v>1647</v>
      </c>
      <c r="I151" s="236" t="s">
        <v>1609</v>
      </c>
      <c r="J151" s="236">
        <v>120</v>
      </c>
      <c r="K151" s="232"/>
    </row>
    <row r="152" spans="2:11" customFormat="1" ht="15" customHeight="1">
      <c r="B152" s="211"/>
      <c r="C152" s="236" t="s">
        <v>1656</v>
      </c>
      <c r="D152" s="188"/>
      <c r="E152" s="188"/>
      <c r="F152" s="237" t="s">
        <v>1607</v>
      </c>
      <c r="G152" s="188"/>
      <c r="H152" s="236" t="s">
        <v>1667</v>
      </c>
      <c r="I152" s="236" t="s">
        <v>1609</v>
      </c>
      <c r="J152" s="236" t="s">
        <v>1658</v>
      </c>
      <c r="K152" s="232"/>
    </row>
    <row r="153" spans="2:11" customFormat="1" ht="15" customHeight="1">
      <c r="B153" s="211"/>
      <c r="C153" s="236" t="s">
        <v>1555</v>
      </c>
      <c r="D153" s="188"/>
      <c r="E153" s="188"/>
      <c r="F153" s="237" t="s">
        <v>1607</v>
      </c>
      <c r="G153" s="188"/>
      <c r="H153" s="236" t="s">
        <v>1668</v>
      </c>
      <c r="I153" s="236" t="s">
        <v>1609</v>
      </c>
      <c r="J153" s="236" t="s">
        <v>1658</v>
      </c>
      <c r="K153" s="232"/>
    </row>
    <row r="154" spans="2:11" customFormat="1" ht="15" customHeight="1">
      <c r="B154" s="211"/>
      <c r="C154" s="236" t="s">
        <v>1612</v>
      </c>
      <c r="D154" s="188"/>
      <c r="E154" s="188"/>
      <c r="F154" s="237" t="s">
        <v>1613</v>
      </c>
      <c r="G154" s="188"/>
      <c r="H154" s="236" t="s">
        <v>1647</v>
      </c>
      <c r="I154" s="236" t="s">
        <v>1609</v>
      </c>
      <c r="J154" s="236">
        <v>50</v>
      </c>
      <c r="K154" s="232"/>
    </row>
    <row r="155" spans="2:11" customFormat="1" ht="15" customHeight="1">
      <c r="B155" s="211"/>
      <c r="C155" s="236" t="s">
        <v>1615</v>
      </c>
      <c r="D155" s="188"/>
      <c r="E155" s="188"/>
      <c r="F155" s="237" t="s">
        <v>1607</v>
      </c>
      <c r="G155" s="188"/>
      <c r="H155" s="236" t="s">
        <v>1647</v>
      </c>
      <c r="I155" s="236" t="s">
        <v>1617</v>
      </c>
      <c r="J155" s="236"/>
      <c r="K155" s="232"/>
    </row>
    <row r="156" spans="2:11" customFormat="1" ht="15" customHeight="1">
      <c r="B156" s="211"/>
      <c r="C156" s="236" t="s">
        <v>1626</v>
      </c>
      <c r="D156" s="188"/>
      <c r="E156" s="188"/>
      <c r="F156" s="237" t="s">
        <v>1613</v>
      </c>
      <c r="G156" s="188"/>
      <c r="H156" s="236" t="s">
        <v>1647</v>
      </c>
      <c r="I156" s="236" t="s">
        <v>1609</v>
      </c>
      <c r="J156" s="236">
        <v>50</v>
      </c>
      <c r="K156" s="232"/>
    </row>
    <row r="157" spans="2:11" customFormat="1" ht="15" customHeight="1">
      <c r="B157" s="211"/>
      <c r="C157" s="236" t="s">
        <v>1634</v>
      </c>
      <c r="D157" s="188"/>
      <c r="E157" s="188"/>
      <c r="F157" s="237" t="s">
        <v>1613</v>
      </c>
      <c r="G157" s="188"/>
      <c r="H157" s="236" t="s">
        <v>1647</v>
      </c>
      <c r="I157" s="236" t="s">
        <v>1609</v>
      </c>
      <c r="J157" s="236">
        <v>50</v>
      </c>
      <c r="K157" s="232"/>
    </row>
    <row r="158" spans="2:11" customFormat="1" ht="15" customHeight="1">
      <c r="B158" s="211"/>
      <c r="C158" s="236" t="s">
        <v>1632</v>
      </c>
      <c r="D158" s="188"/>
      <c r="E158" s="188"/>
      <c r="F158" s="237" t="s">
        <v>1613</v>
      </c>
      <c r="G158" s="188"/>
      <c r="H158" s="236" t="s">
        <v>1647</v>
      </c>
      <c r="I158" s="236" t="s">
        <v>1609</v>
      </c>
      <c r="J158" s="236">
        <v>50</v>
      </c>
      <c r="K158" s="232"/>
    </row>
    <row r="159" spans="2:11" customFormat="1" ht="15" customHeight="1">
      <c r="B159" s="211"/>
      <c r="C159" s="236" t="s">
        <v>85</v>
      </c>
      <c r="D159" s="188"/>
      <c r="E159" s="188"/>
      <c r="F159" s="237" t="s">
        <v>1607</v>
      </c>
      <c r="G159" s="188"/>
      <c r="H159" s="236" t="s">
        <v>1669</v>
      </c>
      <c r="I159" s="236" t="s">
        <v>1609</v>
      </c>
      <c r="J159" s="236" t="s">
        <v>1670</v>
      </c>
      <c r="K159" s="232"/>
    </row>
    <row r="160" spans="2:11" customFormat="1" ht="15" customHeight="1">
      <c r="B160" s="211"/>
      <c r="C160" s="236" t="s">
        <v>1671</v>
      </c>
      <c r="D160" s="188"/>
      <c r="E160" s="188"/>
      <c r="F160" s="237" t="s">
        <v>1607</v>
      </c>
      <c r="G160" s="188"/>
      <c r="H160" s="236" t="s">
        <v>1672</v>
      </c>
      <c r="I160" s="236" t="s">
        <v>1642</v>
      </c>
      <c r="J160" s="236"/>
      <c r="K160" s="232"/>
    </row>
    <row r="161" spans="2:11" customFormat="1" ht="15" customHeight="1">
      <c r="B161" s="238"/>
      <c r="C161" s="218"/>
      <c r="D161" s="218"/>
      <c r="E161" s="218"/>
      <c r="F161" s="218"/>
      <c r="G161" s="218"/>
      <c r="H161" s="218"/>
      <c r="I161" s="218"/>
      <c r="J161" s="218"/>
      <c r="K161" s="239"/>
    </row>
    <row r="162" spans="2:11" customFormat="1" ht="18.75" customHeight="1">
      <c r="B162" s="220"/>
      <c r="C162" s="230"/>
      <c r="D162" s="230"/>
      <c r="E162" s="230"/>
      <c r="F162" s="240"/>
      <c r="G162" s="230"/>
      <c r="H162" s="230"/>
      <c r="I162" s="230"/>
      <c r="J162" s="230"/>
      <c r="K162" s="220"/>
    </row>
    <row r="163" spans="2:11" customFormat="1" ht="18.75" customHeight="1">
      <c r="B163" s="195"/>
      <c r="C163" s="195"/>
      <c r="D163" s="195"/>
      <c r="E163" s="195"/>
      <c r="F163" s="195"/>
      <c r="G163" s="195"/>
      <c r="H163" s="195"/>
      <c r="I163" s="195"/>
      <c r="J163" s="195"/>
      <c r="K163" s="195"/>
    </row>
    <row r="164" spans="2:11" customFormat="1" ht="7.5" customHeight="1">
      <c r="B164" s="177"/>
      <c r="C164" s="178"/>
      <c r="D164" s="178"/>
      <c r="E164" s="178"/>
      <c r="F164" s="178"/>
      <c r="G164" s="178"/>
      <c r="H164" s="178"/>
      <c r="I164" s="178"/>
      <c r="J164" s="178"/>
      <c r="K164" s="179"/>
    </row>
    <row r="165" spans="2:11" customFormat="1" ht="45" customHeight="1">
      <c r="B165" s="180"/>
      <c r="C165" s="297" t="s">
        <v>1673</v>
      </c>
      <c r="D165" s="297"/>
      <c r="E165" s="297"/>
      <c r="F165" s="297"/>
      <c r="G165" s="297"/>
      <c r="H165" s="297"/>
      <c r="I165" s="297"/>
      <c r="J165" s="297"/>
      <c r="K165" s="181"/>
    </row>
    <row r="166" spans="2:11" customFormat="1" ht="17.25" customHeight="1">
      <c r="B166" s="180"/>
      <c r="C166" s="201" t="s">
        <v>1601</v>
      </c>
      <c r="D166" s="201"/>
      <c r="E166" s="201"/>
      <c r="F166" s="201" t="s">
        <v>1602</v>
      </c>
      <c r="G166" s="241"/>
      <c r="H166" s="242" t="s">
        <v>55</v>
      </c>
      <c r="I166" s="242" t="s">
        <v>58</v>
      </c>
      <c r="J166" s="201" t="s">
        <v>1603</v>
      </c>
      <c r="K166" s="181"/>
    </row>
    <row r="167" spans="2:11" customFormat="1" ht="17.25" customHeight="1">
      <c r="B167" s="182"/>
      <c r="C167" s="203" t="s">
        <v>1604</v>
      </c>
      <c r="D167" s="203"/>
      <c r="E167" s="203"/>
      <c r="F167" s="204" t="s">
        <v>1605</v>
      </c>
      <c r="G167" s="243"/>
      <c r="H167" s="244"/>
      <c r="I167" s="244"/>
      <c r="J167" s="203" t="s">
        <v>1606</v>
      </c>
      <c r="K167" s="183"/>
    </row>
    <row r="168" spans="2:11" customFormat="1" ht="5.25" customHeight="1">
      <c r="B168" s="211"/>
      <c r="C168" s="206"/>
      <c r="D168" s="206"/>
      <c r="E168" s="206"/>
      <c r="F168" s="206"/>
      <c r="G168" s="207"/>
      <c r="H168" s="206"/>
      <c r="I168" s="206"/>
      <c r="J168" s="206"/>
      <c r="K168" s="232"/>
    </row>
    <row r="169" spans="2:11" customFormat="1" ht="15" customHeight="1">
      <c r="B169" s="211"/>
      <c r="C169" s="188" t="s">
        <v>1610</v>
      </c>
      <c r="D169" s="188"/>
      <c r="E169" s="188"/>
      <c r="F169" s="209" t="s">
        <v>1607</v>
      </c>
      <c r="G169" s="188"/>
      <c r="H169" s="188" t="s">
        <v>1647</v>
      </c>
      <c r="I169" s="188" t="s">
        <v>1609</v>
      </c>
      <c r="J169" s="188">
        <v>120</v>
      </c>
      <c r="K169" s="232"/>
    </row>
    <row r="170" spans="2:11" customFormat="1" ht="15" customHeight="1">
      <c r="B170" s="211"/>
      <c r="C170" s="188" t="s">
        <v>1656</v>
      </c>
      <c r="D170" s="188"/>
      <c r="E170" s="188"/>
      <c r="F170" s="209" t="s">
        <v>1607</v>
      </c>
      <c r="G170" s="188"/>
      <c r="H170" s="188" t="s">
        <v>1657</v>
      </c>
      <c r="I170" s="188" t="s">
        <v>1609</v>
      </c>
      <c r="J170" s="188" t="s">
        <v>1658</v>
      </c>
      <c r="K170" s="232"/>
    </row>
    <row r="171" spans="2:11" customFormat="1" ht="15" customHeight="1">
      <c r="B171" s="211"/>
      <c r="C171" s="188" t="s">
        <v>1555</v>
      </c>
      <c r="D171" s="188"/>
      <c r="E171" s="188"/>
      <c r="F171" s="209" t="s">
        <v>1607</v>
      </c>
      <c r="G171" s="188"/>
      <c r="H171" s="188" t="s">
        <v>1674</v>
      </c>
      <c r="I171" s="188" t="s">
        <v>1609</v>
      </c>
      <c r="J171" s="188" t="s">
        <v>1658</v>
      </c>
      <c r="K171" s="232"/>
    </row>
    <row r="172" spans="2:11" customFormat="1" ht="15" customHeight="1">
      <c r="B172" s="211"/>
      <c r="C172" s="188" t="s">
        <v>1612</v>
      </c>
      <c r="D172" s="188"/>
      <c r="E172" s="188"/>
      <c r="F172" s="209" t="s">
        <v>1613</v>
      </c>
      <c r="G172" s="188"/>
      <c r="H172" s="188" t="s">
        <v>1674</v>
      </c>
      <c r="I172" s="188" t="s">
        <v>1609</v>
      </c>
      <c r="J172" s="188">
        <v>50</v>
      </c>
      <c r="K172" s="232"/>
    </row>
    <row r="173" spans="2:11" customFormat="1" ht="15" customHeight="1">
      <c r="B173" s="211"/>
      <c r="C173" s="188" t="s">
        <v>1615</v>
      </c>
      <c r="D173" s="188"/>
      <c r="E173" s="188"/>
      <c r="F173" s="209" t="s">
        <v>1607</v>
      </c>
      <c r="G173" s="188"/>
      <c r="H173" s="188" t="s">
        <v>1674</v>
      </c>
      <c r="I173" s="188" t="s">
        <v>1617</v>
      </c>
      <c r="J173" s="188"/>
      <c r="K173" s="232"/>
    </row>
    <row r="174" spans="2:11" customFormat="1" ht="15" customHeight="1">
      <c r="B174" s="211"/>
      <c r="C174" s="188" t="s">
        <v>1626</v>
      </c>
      <c r="D174" s="188"/>
      <c r="E174" s="188"/>
      <c r="F174" s="209" t="s">
        <v>1613</v>
      </c>
      <c r="G174" s="188"/>
      <c r="H174" s="188" t="s">
        <v>1674</v>
      </c>
      <c r="I174" s="188" t="s">
        <v>1609</v>
      </c>
      <c r="J174" s="188">
        <v>50</v>
      </c>
      <c r="K174" s="232"/>
    </row>
    <row r="175" spans="2:11" customFormat="1" ht="15" customHeight="1">
      <c r="B175" s="211"/>
      <c r="C175" s="188" t="s">
        <v>1634</v>
      </c>
      <c r="D175" s="188"/>
      <c r="E175" s="188"/>
      <c r="F175" s="209" t="s">
        <v>1613</v>
      </c>
      <c r="G175" s="188"/>
      <c r="H175" s="188" t="s">
        <v>1674</v>
      </c>
      <c r="I175" s="188" t="s">
        <v>1609</v>
      </c>
      <c r="J175" s="188">
        <v>50</v>
      </c>
      <c r="K175" s="232"/>
    </row>
    <row r="176" spans="2:11" customFormat="1" ht="15" customHeight="1">
      <c r="B176" s="211"/>
      <c r="C176" s="188" t="s">
        <v>1632</v>
      </c>
      <c r="D176" s="188"/>
      <c r="E176" s="188"/>
      <c r="F176" s="209" t="s">
        <v>1613</v>
      </c>
      <c r="G176" s="188"/>
      <c r="H176" s="188" t="s">
        <v>1674</v>
      </c>
      <c r="I176" s="188" t="s">
        <v>1609</v>
      </c>
      <c r="J176" s="188">
        <v>50</v>
      </c>
      <c r="K176" s="232"/>
    </row>
    <row r="177" spans="2:11" customFormat="1" ht="15" customHeight="1">
      <c r="B177" s="211"/>
      <c r="C177" s="188" t="s">
        <v>117</v>
      </c>
      <c r="D177" s="188"/>
      <c r="E177" s="188"/>
      <c r="F177" s="209" t="s">
        <v>1607</v>
      </c>
      <c r="G177" s="188"/>
      <c r="H177" s="188" t="s">
        <v>1675</v>
      </c>
      <c r="I177" s="188" t="s">
        <v>1676</v>
      </c>
      <c r="J177" s="188"/>
      <c r="K177" s="232"/>
    </row>
    <row r="178" spans="2:11" customFormat="1" ht="15" customHeight="1">
      <c r="B178" s="211"/>
      <c r="C178" s="188" t="s">
        <v>58</v>
      </c>
      <c r="D178" s="188"/>
      <c r="E178" s="188"/>
      <c r="F178" s="209" t="s">
        <v>1607</v>
      </c>
      <c r="G178" s="188"/>
      <c r="H178" s="188" t="s">
        <v>1677</v>
      </c>
      <c r="I178" s="188" t="s">
        <v>1678</v>
      </c>
      <c r="J178" s="188">
        <v>1</v>
      </c>
      <c r="K178" s="232"/>
    </row>
    <row r="179" spans="2:11" customFormat="1" ht="15" customHeight="1">
      <c r="B179" s="211"/>
      <c r="C179" s="188" t="s">
        <v>54</v>
      </c>
      <c r="D179" s="188"/>
      <c r="E179" s="188"/>
      <c r="F179" s="209" t="s">
        <v>1607</v>
      </c>
      <c r="G179" s="188"/>
      <c r="H179" s="188" t="s">
        <v>1679</v>
      </c>
      <c r="I179" s="188" t="s">
        <v>1609</v>
      </c>
      <c r="J179" s="188">
        <v>20</v>
      </c>
      <c r="K179" s="232"/>
    </row>
    <row r="180" spans="2:11" customFormat="1" ht="15" customHeight="1">
      <c r="B180" s="211"/>
      <c r="C180" s="188" t="s">
        <v>55</v>
      </c>
      <c r="D180" s="188"/>
      <c r="E180" s="188"/>
      <c r="F180" s="209" t="s">
        <v>1607</v>
      </c>
      <c r="G180" s="188"/>
      <c r="H180" s="188" t="s">
        <v>1680</v>
      </c>
      <c r="I180" s="188" t="s">
        <v>1609</v>
      </c>
      <c r="J180" s="188">
        <v>255</v>
      </c>
      <c r="K180" s="232"/>
    </row>
    <row r="181" spans="2:11" customFormat="1" ht="15" customHeight="1">
      <c r="B181" s="211"/>
      <c r="C181" s="188" t="s">
        <v>118</v>
      </c>
      <c r="D181" s="188"/>
      <c r="E181" s="188"/>
      <c r="F181" s="209" t="s">
        <v>1607</v>
      </c>
      <c r="G181" s="188"/>
      <c r="H181" s="188" t="s">
        <v>1571</v>
      </c>
      <c r="I181" s="188" t="s">
        <v>1609</v>
      </c>
      <c r="J181" s="188">
        <v>10</v>
      </c>
      <c r="K181" s="232"/>
    </row>
    <row r="182" spans="2:11" customFormat="1" ht="15" customHeight="1">
      <c r="B182" s="211"/>
      <c r="C182" s="188" t="s">
        <v>119</v>
      </c>
      <c r="D182" s="188"/>
      <c r="E182" s="188"/>
      <c r="F182" s="209" t="s">
        <v>1607</v>
      </c>
      <c r="G182" s="188"/>
      <c r="H182" s="188" t="s">
        <v>1681</v>
      </c>
      <c r="I182" s="188" t="s">
        <v>1642</v>
      </c>
      <c r="J182" s="188"/>
      <c r="K182" s="232"/>
    </row>
    <row r="183" spans="2:11" customFormat="1" ht="15" customHeight="1">
      <c r="B183" s="211"/>
      <c r="C183" s="188" t="s">
        <v>1682</v>
      </c>
      <c r="D183" s="188"/>
      <c r="E183" s="188"/>
      <c r="F183" s="209" t="s">
        <v>1607</v>
      </c>
      <c r="G183" s="188"/>
      <c r="H183" s="188" t="s">
        <v>1683</v>
      </c>
      <c r="I183" s="188" t="s">
        <v>1642</v>
      </c>
      <c r="J183" s="188"/>
      <c r="K183" s="232"/>
    </row>
    <row r="184" spans="2:11" customFormat="1" ht="15" customHeight="1">
      <c r="B184" s="211"/>
      <c r="C184" s="188" t="s">
        <v>1671</v>
      </c>
      <c r="D184" s="188"/>
      <c r="E184" s="188"/>
      <c r="F184" s="209" t="s">
        <v>1607</v>
      </c>
      <c r="G184" s="188"/>
      <c r="H184" s="188" t="s">
        <v>1684</v>
      </c>
      <c r="I184" s="188" t="s">
        <v>1642</v>
      </c>
      <c r="J184" s="188"/>
      <c r="K184" s="232"/>
    </row>
    <row r="185" spans="2:11" customFormat="1" ht="15" customHeight="1">
      <c r="B185" s="211"/>
      <c r="C185" s="188" t="s">
        <v>121</v>
      </c>
      <c r="D185" s="188"/>
      <c r="E185" s="188"/>
      <c r="F185" s="209" t="s">
        <v>1613</v>
      </c>
      <c r="G185" s="188"/>
      <c r="H185" s="188" t="s">
        <v>1685</v>
      </c>
      <c r="I185" s="188" t="s">
        <v>1609</v>
      </c>
      <c r="J185" s="188">
        <v>50</v>
      </c>
      <c r="K185" s="232"/>
    </row>
    <row r="186" spans="2:11" customFormat="1" ht="15" customHeight="1">
      <c r="B186" s="211"/>
      <c r="C186" s="188" t="s">
        <v>1686</v>
      </c>
      <c r="D186" s="188"/>
      <c r="E186" s="188"/>
      <c r="F186" s="209" t="s">
        <v>1613</v>
      </c>
      <c r="G186" s="188"/>
      <c r="H186" s="188" t="s">
        <v>1687</v>
      </c>
      <c r="I186" s="188" t="s">
        <v>1688</v>
      </c>
      <c r="J186" s="188"/>
      <c r="K186" s="232"/>
    </row>
    <row r="187" spans="2:11" customFormat="1" ht="15" customHeight="1">
      <c r="B187" s="211"/>
      <c r="C187" s="188" t="s">
        <v>1689</v>
      </c>
      <c r="D187" s="188"/>
      <c r="E187" s="188"/>
      <c r="F187" s="209" t="s">
        <v>1613</v>
      </c>
      <c r="G187" s="188"/>
      <c r="H187" s="188" t="s">
        <v>1690</v>
      </c>
      <c r="I187" s="188" t="s">
        <v>1688</v>
      </c>
      <c r="J187" s="188"/>
      <c r="K187" s="232"/>
    </row>
    <row r="188" spans="2:11" customFormat="1" ht="15" customHeight="1">
      <c r="B188" s="211"/>
      <c r="C188" s="188" t="s">
        <v>1691</v>
      </c>
      <c r="D188" s="188"/>
      <c r="E188" s="188"/>
      <c r="F188" s="209" t="s">
        <v>1613</v>
      </c>
      <c r="G188" s="188"/>
      <c r="H188" s="188" t="s">
        <v>1692</v>
      </c>
      <c r="I188" s="188" t="s">
        <v>1688</v>
      </c>
      <c r="J188" s="188"/>
      <c r="K188" s="232"/>
    </row>
    <row r="189" spans="2:11" customFormat="1" ht="15" customHeight="1">
      <c r="B189" s="211"/>
      <c r="C189" s="245" t="s">
        <v>1693</v>
      </c>
      <c r="D189" s="188"/>
      <c r="E189" s="188"/>
      <c r="F189" s="209" t="s">
        <v>1613</v>
      </c>
      <c r="G189" s="188"/>
      <c r="H189" s="188" t="s">
        <v>1694</v>
      </c>
      <c r="I189" s="188" t="s">
        <v>1695</v>
      </c>
      <c r="J189" s="246" t="s">
        <v>1696</v>
      </c>
      <c r="K189" s="232"/>
    </row>
    <row r="190" spans="2:11" customFormat="1" ht="15" customHeight="1">
      <c r="B190" s="211"/>
      <c r="C190" s="245" t="s">
        <v>43</v>
      </c>
      <c r="D190" s="188"/>
      <c r="E190" s="188"/>
      <c r="F190" s="209" t="s">
        <v>1607</v>
      </c>
      <c r="G190" s="188"/>
      <c r="H190" s="185" t="s">
        <v>1697</v>
      </c>
      <c r="I190" s="188" t="s">
        <v>1698</v>
      </c>
      <c r="J190" s="188"/>
      <c r="K190" s="232"/>
    </row>
    <row r="191" spans="2:11" customFormat="1" ht="15" customHeight="1">
      <c r="B191" s="211"/>
      <c r="C191" s="245" t="s">
        <v>1699</v>
      </c>
      <c r="D191" s="188"/>
      <c r="E191" s="188"/>
      <c r="F191" s="209" t="s">
        <v>1607</v>
      </c>
      <c r="G191" s="188"/>
      <c r="H191" s="188" t="s">
        <v>1700</v>
      </c>
      <c r="I191" s="188" t="s">
        <v>1642</v>
      </c>
      <c r="J191" s="188"/>
      <c r="K191" s="232"/>
    </row>
    <row r="192" spans="2:11" customFormat="1" ht="15" customHeight="1">
      <c r="B192" s="211"/>
      <c r="C192" s="245" t="s">
        <v>1701</v>
      </c>
      <c r="D192" s="188"/>
      <c r="E192" s="188"/>
      <c r="F192" s="209" t="s">
        <v>1607</v>
      </c>
      <c r="G192" s="188"/>
      <c r="H192" s="188" t="s">
        <v>1702</v>
      </c>
      <c r="I192" s="188" t="s">
        <v>1642</v>
      </c>
      <c r="J192" s="188"/>
      <c r="K192" s="232"/>
    </row>
    <row r="193" spans="2:11" customFormat="1" ht="15" customHeight="1">
      <c r="B193" s="211"/>
      <c r="C193" s="245" t="s">
        <v>1703</v>
      </c>
      <c r="D193" s="188"/>
      <c r="E193" s="188"/>
      <c r="F193" s="209" t="s">
        <v>1613</v>
      </c>
      <c r="G193" s="188"/>
      <c r="H193" s="188" t="s">
        <v>1704</v>
      </c>
      <c r="I193" s="188" t="s">
        <v>1642</v>
      </c>
      <c r="J193" s="188"/>
      <c r="K193" s="232"/>
    </row>
    <row r="194" spans="2:11" customFormat="1" ht="15" customHeight="1">
      <c r="B194" s="238"/>
      <c r="C194" s="247"/>
      <c r="D194" s="218"/>
      <c r="E194" s="218"/>
      <c r="F194" s="218"/>
      <c r="G194" s="218"/>
      <c r="H194" s="218"/>
      <c r="I194" s="218"/>
      <c r="J194" s="218"/>
      <c r="K194" s="239"/>
    </row>
    <row r="195" spans="2:11" customFormat="1" ht="18.75" customHeight="1">
      <c r="B195" s="220"/>
      <c r="C195" s="230"/>
      <c r="D195" s="230"/>
      <c r="E195" s="230"/>
      <c r="F195" s="240"/>
      <c r="G195" s="230"/>
      <c r="H195" s="230"/>
      <c r="I195" s="230"/>
      <c r="J195" s="230"/>
      <c r="K195" s="220"/>
    </row>
    <row r="196" spans="2:11" customFormat="1" ht="18.75" customHeight="1">
      <c r="B196" s="220"/>
      <c r="C196" s="230"/>
      <c r="D196" s="230"/>
      <c r="E196" s="230"/>
      <c r="F196" s="240"/>
      <c r="G196" s="230"/>
      <c r="H196" s="230"/>
      <c r="I196" s="230"/>
      <c r="J196" s="230"/>
      <c r="K196" s="220"/>
    </row>
    <row r="197" spans="2:11" customFormat="1" ht="18.75" customHeight="1">
      <c r="B197" s="195"/>
      <c r="C197" s="195"/>
      <c r="D197" s="195"/>
      <c r="E197" s="195"/>
      <c r="F197" s="195"/>
      <c r="G197" s="195"/>
      <c r="H197" s="195"/>
      <c r="I197" s="195"/>
      <c r="J197" s="195"/>
      <c r="K197" s="195"/>
    </row>
    <row r="198" spans="2:11" customFormat="1" ht="12">
      <c r="B198" s="177"/>
      <c r="C198" s="178"/>
      <c r="D198" s="178"/>
      <c r="E198" s="178"/>
      <c r="F198" s="178"/>
      <c r="G198" s="178"/>
      <c r="H198" s="178"/>
      <c r="I198" s="178"/>
      <c r="J198" s="178"/>
      <c r="K198" s="179"/>
    </row>
    <row r="199" spans="2:11" customFormat="1" ht="22.2">
      <c r="B199" s="180"/>
      <c r="C199" s="297" t="s">
        <v>1705</v>
      </c>
      <c r="D199" s="297"/>
      <c r="E199" s="297"/>
      <c r="F199" s="297"/>
      <c r="G199" s="297"/>
      <c r="H199" s="297"/>
      <c r="I199" s="297"/>
      <c r="J199" s="297"/>
      <c r="K199" s="181"/>
    </row>
    <row r="200" spans="2:11" customFormat="1" ht="25.5" customHeight="1">
      <c r="B200" s="180"/>
      <c r="C200" s="248" t="s">
        <v>1706</v>
      </c>
      <c r="D200" s="248"/>
      <c r="E200" s="248"/>
      <c r="F200" s="248" t="s">
        <v>1707</v>
      </c>
      <c r="G200" s="249"/>
      <c r="H200" s="298" t="s">
        <v>1708</v>
      </c>
      <c r="I200" s="298"/>
      <c r="J200" s="298"/>
      <c r="K200" s="181"/>
    </row>
    <row r="201" spans="2:11" customFormat="1" ht="5.25" customHeight="1">
      <c r="B201" s="211"/>
      <c r="C201" s="206"/>
      <c r="D201" s="206"/>
      <c r="E201" s="206"/>
      <c r="F201" s="206"/>
      <c r="G201" s="230"/>
      <c r="H201" s="206"/>
      <c r="I201" s="206"/>
      <c r="J201" s="206"/>
      <c r="K201" s="232"/>
    </row>
    <row r="202" spans="2:11" customFormat="1" ht="15" customHeight="1">
      <c r="B202" s="211"/>
      <c r="C202" s="188" t="s">
        <v>1698</v>
      </c>
      <c r="D202" s="188"/>
      <c r="E202" s="188"/>
      <c r="F202" s="209" t="s">
        <v>44</v>
      </c>
      <c r="G202" s="188"/>
      <c r="H202" s="299" t="s">
        <v>1709</v>
      </c>
      <c r="I202" s="299"/>
      <c r="J202" s="299"/>
      <c r="K202" s="232"/>
    </row>
    <row r="203" spans="2:11" customFormat="1" ht="15" customHeight="1">
      <c r="B203" s="211"/>
      <c r="C203" s="188"/>
      <c r="D203" s="188"/>
      <c r="E203" s="188"/>
      <c r="F203" s="209" t="s">
        <v>45</v>
      </c>
      <c r="G203" s="188"/>
      <c r="H203" s="299" t="s">
        <v>1710</v>
      </c>
      <c r="I203" s="299"/>
      <c r="J203" s="299"/>
      <c r="K203" s="232"/>
    </row>
    <row r="204" spans="2:11" customFormat="1" ht="15" customHeight="1">
      <c r="B204" s="211"/>
      <c r="C204" s="188"/>
      <c r="D204" s="188"/>
      <c r="E204" s="188"/>
      <c r="F204" s="209" t="s">
        <v>48</v>
      </c>
      <c r="G204" s="188"/>
      <c r="H204" s="299" t="s">
        <v>1711</v>
      </c>
      <c r="I204" s="299"/>
      <c r="J204" s="299"/>
      <c r="K204" s="232"/>
    </row>
    <row r="205" spans="2:11" customFormat="1" ht="15" customHeight="1">
      <c r="B205" s="211"/>
      <c r="C205" s="188"/>
      <c r="D205" s="188"/>
      <c r="E205" s="188"/>
      <c r="F205" s="209" t="s">
        <v>46</v>
      </c>
      <c r="G205" s="188"/>
      <c r="H205" s="299" t="s">
        <v>1712</v>
      </c>
      <c r="I205" s="299"/>
      <c r="J205" s="299"/>
      <c r="K205" s="232"/>
    </row>
    <row r="206" spans="2:11" customFormat="1" ht="15" customHeight="1">
      <c r="B206" s="211"/>
      <c r="C206" s="188"/>
      <c r="D206" s="188"/>
      <c r="E206" s="188"/>
      <c r="F206" s="209" t="s">
        <v>47</v>
      </c>
      <c r="G206" s="188"/>
      <c r="H206" s="299" t="s">
        <v>1713</v>
      </c>
      <c r="I206" s="299"/>
      <c r="J206" s="299"/>
      <c r="K206" s="232"/>
    </row>
    <row r="207" spans="2:11" customFormat="1" ht="15" customHeight="1">
      <c r="B207" s="211"/>
      <c r="C207" s="188"/>
      <c r="D207" s="188"/>
      <c r="E207" s="188"/>
      <c r="F207" s="209"/>
      <c r="G207" s="188"/>
      <c r="H207" s="188"/>
      <c r="I207" s="188"/>
      <c r="J207" s="188"/>
      <c r="K207" s="232"/>
    </row>
    <row r="208" spans="2:11" customFormat="1" ht="15" customHeight="1">
      <c r="B208" s="211"/>
      <c r="C208" s="188" t="s">
        <v>1654</v>
      </c>
      <c r="D208" s="188"/>
      <c r="E208" s="188"/>
      <c r="F208" s="209" t="s">
        <v>79</v>
      </c>
      <c r="G208" s="188"/>
      <c r="H208" s="299" t="s">
        <v>1714</v>
      </c>
      <c r="I208" s="299"/>
      <c r="J208" s="299"/>
      <c r="K208" s="232"/>
    </row>
    <row r="209" spans="2:11" customFormat="1" ht="15" customHeight="1">
      <c r="B209" s="211"/>
      <c r="C209" s="188"/>
      <c r="D209" s="188"/>
      <c r="E209" s="188"/>
      <c r="F209" s="209" t="s">
        <v>1549</v>
      </c>
      <c r="G209" s="188"/>
      <c r="H209" s="299" t="s">
        <v>1550</v>
      </c>
      <c r="I209" s="299"/>
      <c r="J209" s="299"/>
      <c r="K209" s="232"/>
    </row>
    <row r="210" spans="2:11" customFormat="1" ht="15" customHeight="1">
      <c r="B210" s="211"/>
      <c r="C210" s="188"/>
      <c r="D210" s="188"/>
      <c r="E210" s="188"/>
      <c r="F210" s="209" t="s">
        <v>1547</v>
      </c>
      <c r="G210" s="188"/>
      <c r="H210" s="299" t="s">
        <v>1715</v>
      </c>
      <c r="I210" s="299"/>
      <c r="J210" s="299"/>
      <c r="K210" s="232"/>
    </row>
    <row r="211" spans="2:11" customFormat="1" ht="15" customHeight="1">
      <c r="B211" s="250"/>
      <c r="C211" s="188"/>
      <c r="D211" s="188"/>
      <c r="E211" s="188"/>
      <c r="F211" s="209" t="s">
        <v>1551</v>
      </c>
      <c r="G211" s="245"/>
      <c r="H211" s="300" t="s">
        <v>1552</v>
      </c>
      <c r="I211" s="300"/>
      <c r="J211" s="300"/>
      <c r="K211" s="251"/>
    </row>
    <row r="212" spans="2:11" customFormat="1" ht="15" customHeight="1">
      <c r="B212" s="250"/>
      <c r="C212" s="188"/>
      <c r="D212" s="188"/>
      <c r="E212" s="188"/>
      <c r="F212" s="209" t="s">
        <v>1553</v>
      </c>
      <c r="G212" s="245"/>
      <c r="H212" s="300" t="s">
        <v>1716</v>
      </c>
      <c r="I212" s="300"/>
      <c r="J212" s="300"/>
      <c r="K212" s="251"/>
    </row>
    <row r="213" spans="2:11" customFormat="1" ht="15" customHeight="1">
      <c r="B213" s="250"/>
      <c r="C213" s="188"/>
      <c r="D213" s="188"/>
      <c r="E213" s="188"/>
      <c r="F213" s="209"/>
      <c r="G213" s="245"/>
      <c r="H213" s="236"/>
      <c r="I213" s="236"/>
      <c r="J213" s="236"/>
      <c r="K213" s="251"/>
    </row>
    <row r="214" spans="2:11" customFormat="1" ht="15" customHeight="1">
      <c r="B214" s="250"/>
      <c r="C214" s="188" t="s">
        <v>1678</v>
      </c>
      <c r="D214" s="188"/>
      <c r="E214" s="188"/>
      <c r="F214" s="209">
        <v>1</v>
      </c>
      <c r="G214" s="245"/>
      <c r="H214" s="300" t="s">
        <v>1717</v>
      </c>
      <c r="I214" s="300"/>
      <c r="J214" s="300"/>
      <c r="K214" s="251"/>
    </row>
    <row r="215" spans="2:11" customFormat="1" ht="15" customHeight="1">
      <c r="B215" s="250"/>
      <c r="C215" s="188"/>
      <c r="D215" s="188"/>
      <c r="E215" s="188"/>
      <c r="F215" s="209">
        <v>2</v>
      </c>
      <c r="G215" s="245"/>
      <c r="H215" s="300" t="s">
        <v>1718</v>
      </c>
      <c r="I215" s="300"/>
      <c r="J215" s="300"/>
      <c r="K215" s="251"/>
    </row>
    <row r="216" spans="2:11" customFormat="1" ht="15" customHeight="1">
      <c r="B216" s="250"/>
      <c r="C216" s="188"/>
      <c r="D216" s="188"/>
      <c r="E216" s="188"/>
      <c r="F216" s="209">
        <v>3</v>
      </c>
      <c r="G216" s="245"/>
      <c r="H216" s="300" t="s">
        <v>1719</v>
      </c>
      <c r="I216" s="300"/>
      <c r="J216" s="300"/>
      <c r="K216" s="251"/>
    </row>
    <row r="217" spans="2:11" customFormat="1" ht="15" customHeight="1">
      <c r="B217" s="250"/>
      <c r="C217" s="188"/>
      <c r="D217" s="188"/>
      <c r="E217" s="188"/>
      <c r="F217" s="209">
        <v>4</v>
      </c>
      <c r="G217" s="245"/>
      <c r="H217" s="300" t="s">
        <v>1720</v>
      </c>
      <c r="I217" s="300"/>
      <c r="J217" s="300"/>
      <c r="K217" s="251"/>
    </row>
    <row r="218" spans="2:11" customFormat="1" ht="12.75" customHeight="1">
      <c r="B218" s="252"/>
      <c r="C218" s="253"/>
      <c r="D218" s="253"/>
      <c r="E218" s="253"/>
      <c r="F218" s="253"/>
      <c r="G218" s="253"/>
      <c r="H218" s="253"/>
      <c r="I218" s="253"/>
      <c r="J218" s="253"/>
      <c r="K218" s="25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Zateplení BD</vt:lpstr>
      <vt:lpstr>Pokyny pro vyplnění</vt:lpstr>
      <vt:lpstr>'1 - Zateplení BD'!Názvy_tisku</vt:lpstr>
      <vt:lpstr>'Rekapitulace stavby'!Názvy_tisku</vt:lpstr>
      <vt:lpstr>'1 - Zateplení BD'!Oblast_tisku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Josef Alexander Matera</cp:lastModifiedBy>
  <dcterms:created xsi:type="dcterms:W3CDTF">2022-11-27T17:30:25Z</dcterms:created>
  <dcterms:modified xsi:type="dcterms:W3CDTF">2022-12-21T11:54:41Z</dcterms:modified>
</cp:coreProperties>
</file>